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25" windowWidth="21720" windowHeight="12210" activeTab="0"/>
  </bookViews>
  <sheets>
    <sheet name="Krycí list" sheetId="1" r:id="rId1"/>
    <sheet name="Rekapitulace" sheetId="2" r:id="rId2"/>
    <sheet name="Položky" sheetId="3" r:id="rId3"/>
  </sheets>
  <definedNames>
    <definedName name="BPK1">'Položky'!#REF!</definedName>
    <definedName name="BPK2">'Položky'!#REF!</definedName>
    <definedName name="BPK3">'Položky'!#REF!</definedName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'Rekapitulace'!$G$10</definedName>
    <definedName name="Dodavka0">'Položky'!#REF!</definedName>
    <definedName name="HSV">'Rekapitulace'!$E$10</definedName>
    <definedName name="HSV0">'Položky'!#REF!</definedName>
    <definedName name="HZS">'Rekapitulace'!$I$10</definedName>
    <definedName name="HZS0">'Položky'!#REF!</definedName>
    <definedName name="JKSO">'Krycí list'!$F$5</definedName>
    <definedName name="MJ">'Krycí list'!$G$5</definedName>
    <definedName name="Mont">'Rekapitulace'!$H$10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_xlnm.Print_Titles" localSheetId="2">'Položky'!$1:$6</definedName>
    <definedName name="_xlnm.Print_Titles" localSheetId="1">'Rekapitulace'!$1:$6</definedName>
    <definedName name="Objednatel">'Krycí list'!$C$9</definedName>
    <definedName name="_xlnm.Print_Area" localSheetId="0">'Krycí list'!$A$1:$G$45</definedName>
    <definedName name="_xlnm.Print_Area" localSheetId="2">'Položky'!$A$1:$G$35</definedName>
    <definedName name="_xlnm.Print_Area" localSheetId="1">'Rekapitulace'!$A$1:$I$17</definedName>
    <definedName name="PocetMJ">'Krycí list'!$G$8</definedName>
    <definedName name="Poznamka">'Krycí list'!$B$37</definedName>
    <definedName name="Projektant">'Krycí list'!$C$8</definedName>
    <definedName name="PSV">'Rekapitulace'!$F$10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'Rekapitulace'!$H$16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list'!$G$10</definedName>
    <definedName name="Zaklad22">'Krycí list'!$F$32</definedName>
    <definedName name="Zaklad5">'Krycí list'!$F$30</definedName>
    <definedName name="Zhotovitel">'Krycí list'!$E$12</definedName>
  </definedNames>
  <calcPr fullCalcOnLoad="1"/>
</workbook>
</file>

<file path=xl/sharedStrings.xml><?xml version="1.0" encoding="utf-8"?>
<sst xmlns="http://schemas.openxmlformats.org/spreadsheetml/2006/main" count="177" uniqueCount="127">
  <si>
    <t>Rozpočet: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</si>
  <si>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</si>
  <si>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</si>
  <si>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</si>
  <si>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</si>
  <si>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</si>
  <si>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</si>
  <si>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</si>
  <si>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</si>
  <si>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</si>
  <si>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</si>
  <si>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</si>
  <si>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</si>
  <si>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</si>
  <si>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</si>
  <si>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</si>
  <si>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</si>
  <si>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</si>
  <si>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</si>
  <si>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</si>
  <si>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</si>
  <si>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</si>
  <si>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</si>
  <si>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</si>
  <si>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</si>
  <si>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</si>
  <si>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</si>
  <si>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</si>
  <si>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</si>
  <si>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</si>
  <si>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</si>
  <si>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</si>
  <si>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</si>
  <si>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</si>
  <si>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</si>
  <si>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</si>
  <si>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</si>
  <si>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</si>
  <si>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</si>
  <si>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</si>
  <si>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</si>
  <si>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</si>
  <si>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</si>
  <si>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</si>
  <si>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Rozpočet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</si>
  <si>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</si>
  <si>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</si>
  <si>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</si>
  <si>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</si>
  <si>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</si>
  <si>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</si>
  <si>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</si>
  <si>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</si>
  <si>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</si>
  <si>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</si>
  <si>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</si>
  <si>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</si>
  <si>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</si>
  <si>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</si>
  <si>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</si>
  <si>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</si>
  <si>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</si>
  <si>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</si>
  <si>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</si>
  <si>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</si>
  <si>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</si>
  <si>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</si>
  <si>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</si>
  <si>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</si>
  <si>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</si>
  <si>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</si>
  <si>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8121</t>
  </si>
  <si>
    <t>DOKONČENÍ REKONSTROKCE SYNAGOGY ČKYNĚ</t>
  </si>
  <si>
    <t>03</t>
  </si>
  <si>
    <t>ZPEVNĚNÉ PLOCHY</t>
  </si>
  <si>
    <t>121101101T00</t>
  </si>
  <si>
    <t>SEJMUTI ORNICE TL DO 15CM PREMISTENI DO 50M</t>
  </si>
  <si>
    <t>M2</t>
  </si>
  <si>
    <t>122201100T00</t>
  </si>
  <si>
    <t>ODKOPAVKA HOR.3</t>
  </si>
  <si>
    <t>M3</t>
  </si>
  <si>
    <t>162301106T00</t>
  </si>
  <si>
    <t>VODOROVNE PREMISTENI VYKOPKU DO 5KM</t>
  </si>
  <si>
    <t>180401212T00</t>
  </si>
  <si>
    <t>ZALOZENI TRAVNIKU LUCNIM OSETIM</t>
  </si>
  <si>
    <t>181100112T00</t>
  </si>
  <si>
    <t>UPRAVA PLANE</t>
  </si>
  <si>
    <t>181101121T00</t>
  </si>
  <si>
    <t>UPRAVA POZEMKU HORN 1- 2 20 M</t>
  </si>
  <si>
    <t>181301116T00</t>
  </si>
  <si>
    <t>ROZPROSTRENI ORNICE</t>
  </si>
  <si>
    <t>998010002T00</t>
  </si>
  <si>
    <t>POPLATEK ZA SKLADKU</t>
  </si>
  <si>
    <t>5</t>
  </si>
  <si>
    <t>Komunikace</t>
  </si>
  <si>
    <t>113105111T00</t>
  </si>
  <si>
    <t>ROZEBRANI DLAZEB Z LOM. KAMENE</t>
  </si>
  <si>
    <t>113106221T00</t>
  </si>
  <si>
    <t>ROZEBRANI DLAZEB KAM. DROBNA KOSTKA</t>
  </si>
  <si>
    <t>561232211T00</t>
  </si>
  <si>
    <t>CEMENTOVA STABILIZACE TL 10CM</t>
  </si>
  <si>
    <t>564751111T00</t>
  </si>
  <si>
    <t>PODKLAD Z KAMENIVA 32-63MM TL 15CM</t>
  </si>
  <si>
    <t>564752113T00</t>
  </si>
  <si>
    <t>PODKLAD KAMENIVA DRCENEHO TL.10CM</t>
  </si>
  <si>
    <t>591211111T00</t>
  </si>
  <si>
    <t>KLADENI DLAZ. Z KAM.KOSTEK DROBNYCH</t>
  </si>
  <si>
    <t>596841112T00</t>
  </si>
  <si>
    <t>KLADENI KAMENNYCH DLAZDIC</t>
  </si>
  <si>
    <t>597661111T00</t>
  </si>
  <si>
    <t>RIGOL Z DLAZEBNICH KOSTEK DO BETONU</t>
  </si>
  <si>
    <t>917111110T00</t>
  </si>
  <si>
    <t>OSAZENI KAMENNYCH OBRUB DO BETONU</t>
  </si>
  <si>
    <t>BM</t>
  </si>
  <si>
    <t>58380106</t>
  </si>
  <si>
    <t>KOSTKA DLAZEBNI</t>
  </si>
  <si>
    <t>58380581</t>
  </si>
  <si>
    <t>OBRUBNIK 25/15/15</t>
  </si>
  <si>
    <t>998011001VT0</t>
  </si>
  <si>
    <t xml:space="preserve">Přesun hmot </t>
  </si>
  <si>
    <t>t</t>
  </si>
  <si>
    <t>96</t>
  </si>
  <si>
    <t>Bourání konstrukcí</t>
  </si>
  <si>
    <t>96S-01</t>
  </si>
  <si>
    <t>OCISTENI VYBOURANEHO KAMENE</t>
  </si>
  <si>
    <t>SOUB</t>
  </si>
  <si>
    <t>ZAŘÍZENÍ STAVENIŠTĚ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</si>
</sst>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1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uble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 horizontal="centerContinuous" vertical="top"/>
    </xf>
    <xf numFmtId="0" fontId="0" fillId="0" borderId="0" xfId="0" applyAlignment="1">
      <alignment horizontal="centerContinuous"/>
    </xf>
    <xf numFmtId="0" fontId="0" fillId="0" borderId="1" xfId="0" applyFont="1" applyBorder="1" applyAlignment="1">
      <alignment horizontal="left"/>
    </xf>
    <xf numFmtId="0" fontId="0" fillId="0" borderId="2" xfId="0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5" fillId="2" borderId="8" xfId="0" applyNumberFormat="1" applyFont="1" applyFill="1" applyBorder="1" applyAlignment="1">
      <alignment/>
    </xf>
    <xf numFmtId="49" fontId="0" fillId="2" borderId="9" xfId="0" applyNumberFormat="1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left"/>
    </xf>
    <xf numFmtId="0" fontId="0" fillId="0" borderId="14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0" xfId="0" applyNumberFormat="1" applyAlignment="1">
      <alignment/>
    </xf>
    <xf numFmtId="3" fontId="0" fillId="0" borderId="15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4" fillId="0" borderId="21" xfId="0" applyFont="1" applyBorder="1" applyAlignment="1">
      <alignment horizontal="centerContinuous" vertical="center"/>
    </xf>
    <xf numFmtId="0" fontId="7" fillId="0" borderId="22" xfId="0" applyFont="1" applyBorder="1" applyAlignment="1">
      <alignment horizontal="centerContinuous" vertical="center"/>
    </xf>
    <xf numFmtId="0" fontId="0" fillId="0" borderId="22" xfId="0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1" fillId="0" borderId="24" xfId="0" applyFont="1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centerContinuous"/>
    </xf>
    <xf numFmtId="0" fontId="1" fillId="0" borderId="25" xfId="0" applyFont="1" applyBorder="1" applyAlignment="1">
      <alignment horizontal="centerContinuous"/>
    </xf>
    <xf numFmtId="0" fontId="0" fillId="0" borderId="25" xfId="0" applyBorder="1" applyAlignment="1">
      <alignment horizontal="centerContinuous"/>
    </xf>
    <xf numFmtId="0" fontId="0" fillId="0" borderId="27" xfId="0" applyBorder="1" applyAlignment="1">
      <alignment/>
    </xf>
    <xf numFmtId="3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3" fontId="0" fillId="0" borderId="30" xfId="0" applyNumberFormat="1" applyBorder="1" applyAlignment="1">
      <alignment/>
    </xf>
    <xf numFmtId="0" fontId="0" fillId="0" borderId="31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7" xfId="0" applyFont="1" applyBorder="1" applyAlignment="1">
      <alignment/>
    </xf>
    <xf numFmtId="3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3" fontId="0" fillId="0" borderId="37" xfId="0" applyNumberFormat="1" applyBorder="1" applyAlignment="1">
      <alignment/>
    </xf>
    <xf numFmtId="0" fontId="0" fillId="0" borderId="38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166" fontId="0" fillId="0" borderId="14" xfId="0" applyNumberFormat="1" applyBorder="1" applyAlignment="1">
      <alignment horizontal="right"/>
    </xf>
    <xf numFmtId="167" fontId="0" fillId="0" borderId="18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7" fillId="2" borderId="36" xfId="0" applyFont="1" applyFill="1" applyBorder="1" applyAlignment="1">
      <alignment/>
    </xf>
    <xf numFmtId="0" fontId="7" fillId="2" borderId="37" xfId="0" applyFont="1" applyFill="1" applyBorder="1" applyAlignment="1">
      <alignment/>
    </xf>
    <xf numFmtId="0" fontId="7" fillId="2" borderId="39" xfId="0" applyFont="1" applyFill="1" applyBorder="1" applyAlignment="1">
      <alignment/>
    </xf>
    <xf numFmtId="167" fontId="7" fillId="2" borderId="37" xfId="0" applyNumberFormat="1" applyFont="1" applyFill="1" applyBorder="1" applyAlignment="1">
      <alignment/>
    </xf>
    <xf numFmtId="0" fontId="7" fillId="2" borderId="40" xfId="0" applyFont="1" applyFill="1" applyBorder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1" xfId="19" applyFont="1" applyBorder="1">
      <alignment/>
      <protection/>
    </xf>
    <xf numFmtId="0" fontId="0" fillId="0" borderId="41" xfId="19" applyBorder="1">
      <alignment/>
      <protection/>
    </xf>
    <xf numFmtId="0" fontId="0" fillId="0" borderId="41" xfId="19" applyBorder="1" applyAlignment="1">
      <alignment horizontal="right"/>
      <protection/>
    </xf>
    <xf numFmtId="0" fontId="0" fillId="0" borderId="42" xfId="19" applyFont="1" applyBorder="1">
      <alignment/>
      <protection/>
    </xf>
    <xf numFmtId="0" fontId="0" fillId="0" borderId="41" xfId="0" applyNumberFormat="1" applyBorder="1" applyAlignment="1">
      <alignment horizontal="left"/>
    </xf>
    <xf numFmtId="0" fontId="0" fillId="0" borderId="43" xfId="0" applyNumberFormat="1" applyBorder="1" applyAlignment="1">
      <alignment/>
    </xf>
    <xf numFmtId="0" fontId="3" fillId="0" borderId="44" xfId="19" applyFont="1" applyBorder="1">
      <alignment/>
      <protection/>
    </xf>
    <xf numFmtId="0" fontId="0" fillId="0" borderId="44" xfId="19" applyBorder="1">
      <alignment/>
      <protection/>
    </xf>
    <xf numFmtId="0" fontId="0" fillId="0" borderId="44" xfId="19" applyBorder="1" applyAlignment="1">
      <alignment horizontal="right"/>
      <protection/>
    </xf>
    <xf numFmtId="49" fontId="4" fillId="0" borderId="0" xfId="0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Border="1" applyAlignment="1">
      <alignment horizontal="centerContinuous"/>
    </xf>
    <xf numFmtId="49" fontId="1" fillId="3" borderId="24" xfId="0" applyNumberFormat="1" applyFont="1" applyFill="1" applyBorder="1" applyAlignment="1">
      <alignment/>
    </xf>
    <xf numFmtId="0" fontId="1" fillId="3" borderId="25" xfId="0" applyFont="1" applyFill="1" applyBorder="1" applyAlignment="1">
      <alignment/>
    </xf>
    <xf numFmtId="0" fontId="1" fillId="3" borderId="26" xfId="0" applyFont="1" applyFill="1" applyBorder="1" applyAlignment="1">
      <alignment/>
    </xf>
    <xf numFmtId="0" fontId="1" fillId="3" borderId="45" xfId="0" applyFont="1" applyFill="1" applyBorder="1" applyAlignment="1">
      <alignment/>
    </xf>
    <xf numFmtId="0" fontId="1" fillId="3" borderId="46" xfId="0" applyFont="1" applyFill="1" applyBorder="1" applyAlignment="1">
      <alignment/>
    </xf>
    <xf numFmtId="0" fontId="1" fillId="3" borderId="47" xfId="0" applyFont="1" applyFill="1" applyBorder="1" applyAlignment="1">
      <alignment/>
    </xf>
    <xf numFmtId="0" fontId="9" fillId="0" borderId="0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3" fontId="1" fillId="2" borderId="26" xfId="0" applyNumberFormat="1" applyFont="1" applyFill="1" applyBorder="1" applyAlignment="1">
      <alignment/>
    </xf>
    <xf numFmtId="3" fontId="1" fillId="2" borderId="45" xfId="0" applyNumberFormat="1" applyFont="1" applyFill="1" applyBorder="1" applyAlignment="1">
      <alignment/>
    </xf>
    <xf numFmtId="3" fontId="1" fillId="2" borderId="46" xfId="0" applyNumberFormat="1" applyFont="1" applyFill="1" applyBorder="1" applyAlignment="1">
      <alignment/>
    </xf>
    <xf numFmtId="3" fontId="1" fillId="2" borderId="47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4" fillId="0" borderId="0" xfId="0" applyNumberFormat="1" applyFont="1" applyAlignment="1">
      <alignment horizontal="centerContinuous"/>
    </xf>
    <xf numFmtId="0" fontId="1" fillId="4" borderId="29" xfId="0" applyFont="1" applyFill="1" applyBorder="1" applyAlignment="1">
      <alignment/>
    </xf>
    <xf numFmtId="0" fontId="1" fillId="4" borderId="30" xfId="0" applyFont="1" applyFill="1" applyBorder="1" applyAlignment="1">
      <alignment/>
    </xf>
    <xf numFmtId="0" fontId="0" fillId="4" borderId="48" xfId="0" applyFill="1" applyBorder="1" applyAlignment="1">
      <alignment/>
    </xf>
    <xf numFmtId="0" fontId="1" fillId="4" borderId="49" xfId="0" applyFont="1" applyFill="1" applyBorder="1" applyAlignment="1">
      <alignment horizontal="right"/>
    </xf>
    <xf numFmtId="0" fontId="1" fillId="4" borderId="30" xfId="0" applyFont="1" applyFill="1" applyBorder="1" applyAlignment="1">
      <alignment horizontal="right"/>
    </xf>
    <xf numFmtId="0" fontId="1" fillId="4" borderId="31" xfId="0" applyFont="1" applyFill="1" applyBorder="1" applyAlignment="1">
      <alignment horizontal="center"/>
    </xf>
    <xf numFmtId="4" fontId="6" fillId="4" borderId="30" xfId="0" applyNumberFormat="1" applyFont="1" applyFill="1" applyBorder="1" applyAlignment="1">
      <alignment horizontal="right"/>
    </xf>
    <xf numFmtId="4" fontId="6" fillId="4" borderId="48" xfId="0" applyNumberFormat="1" applyFont="1" applyFill="1" applyBorder="1" applyAlignment="1">
      <alignment horizontal="right"/>
    </xf>
    <xf numFmtId="0" fontId="0" fillId="0" borderId="3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7" xfId="0" applyFont="1" applyBorder="1" applyAlignment="1">
      <alignment/>
    </xf>
    <xf numFmtId="3" fontId="0" fillId="0" borderId="33" xfId="0" applyNumberFormat="1" applyFont="1" applyBorder="1" applyAlignment="1">
      <alignment horizontal="right"/>
    </xf>
    <xf numFmtId="166" fontId="0" fillId="0" borderId="50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4" fontId="0" fillId="0" borderId="5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0" fontId="0" fillId="2" borderId="36" xfId="0" applyFill="1" applyBorder="1" applyAlignment="1">
      <alignment/>
    </xf>
    <xf numFmtId="0" fontId="1" fillId="2" borderId="37" xfId="0" applyFont="1" applyFill="1" applyBorder="1" applyAlignment="1">
      <alignment/>
    </xf>
    <xf numFmtId="0" fontId="0" fillId="2" borderId="37" xfId="0" applyFill="1" applyBorder="1" applyAlignment="1">
      <alignment/>
    </xf>
    <xf numFmtId="4" fontId="0" fillId="2" borderId="51" xfId="0" applyNumberFormat="1" applyFill="1" applyBorder="1" applyAlignment="1">
      <alignment/>
    </xf>
    <xf numFmtId="4" fontId="0" fillId="2" borderId="36" xfId="0" applyNumberFormat="1" applyFill="1" applyBorder="1" applyAlignment="1">
      <alignment/>
    </xf>
    <xf numFmtId="4" fontId="0" fillId="2" borderId="37" xfId="0" applyNumberFormat="1" applyFill="1" applyBorder="1" applyAlignment="1">
      <alignment/>
    </xf>
    <xf numFmtId="3" fontId="9" fillId="0" borderId="0" xfId="0" applyNumberFormat="1" applyFont="1" applyAlignment="1">
      <alignment/>
    </xf>
    <xf numFmtId="4" fontId="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0" fillId="0" borderId="0" xfId="19">
      <alignment/>
      <protection/>
    </xf>
    <xf numFmtId="0" fontId="11" fillId="0" borderId="0" xfId="19" applyFont="1" applyAlignment="1">
      <alignment horizontal="centerContinuous"/>
      <protection/>
    </xf>
    <xf numFmtId="0" fontId="12" fillId="0" borderId="0" xfId="19" applyFont="1" applyAlignment="1">
      <alignment horizontal="centerContinuous"/>
      <protection/>
    </xf>
    <xf numFmtId="0" fontId="12" fillId="0" borderId="0" xfId="19" applyFont="1" applyAlignment="1">
      <alignment horizontal="right"/>
      <protection/>
    </xf>
    <xf numFmtId="0" fontId="9" fillId="0" borderId="42" xfId="19" applyFont="1" applyBorder="1" applyAlignment="1">
      <alignment horizontal="right"/>
      <protection/>
    </xf>
    <xf numFmtId="0" fontId="0" fillId="0" borderId="41" xfId="19" applyBorder="1" applyAlignment="1">
      <alignment horizontal="left"/>
      <protection/>
    </xf>
    <xf numFmtId="0" fontId="0" fillId="0" borderId="43" xfId="19" applyBorder="1">
      <alignment/>
      <protection/>
    </xf>
    <xf numFmtId="0" fontId="9" fillId="0" borderId="0" xfId="19" applyFont="1">
      <alignment/>
      <protection/>
    </xf>
    <xf numFmtId="0" fontId="0" fillId="0" borderId="0" xfId="19" applyFont="1">
      <alignment/>
      <protection/>
    </xf>
    <xf numFmtId="0" fontId="0" fillId="0" borderId="0" xfId="19" applyAlignment="1">
      <alignment horizontal="right"/>
      <protection/>
    </xf>
    <xf numFmtId="0" fontId="0" fillId="0" borderId="0" xfId="19" applyAlignment="1">
      <alignment/>
      <protection/>
    </xf>
    <xf numFmtId="49" fontId="9" fillId="3" borderId="50" xfId="19" applyNumberFormat="1" applyFont="1" applyFill="1" applyBorder="1">
      <alignment/>
      <protection/>
    </xf>
    <xf numFmtId="0" fontId="9" fillId="3" borderId="32" xfId="19" applyFont="1" applyFill="1" applyBorder="1" applyAlignment="1">
      <alignment horizontal="center"/>
      <protection/>
    </xf>
    <xf numFmtId="0" fontId="9" fillId="3" borderId="32" xfId="19" applyNumberFormat="1" applyFont="1" applyFill="1" applyBorder="1" applyAlignment="1">
      <alignment horizontal="center"/>
      <protection/>
    </xf>
    <xf numFmtId="0" fontId="9" fillId="3" borderId="50" xfId="19" applyFont="1" applyFill="1" applyBorder="1" applyAlignment="1">
      <alignment horizontal="center"/>
      <protection/>
    </xf>
    <xf numFmtId="0" fontId="1" fillId="0" borderId="52" xfId="19" applyFont="1" applyBorder="1" applyAlignment="1">
      <alignment horizontal="center"/>
      <protection/>
    </xf>
    <xf numFmtId="49" fontId="1" fillId="0" borderId="52" xfId="19" applyNumberFormat="1" applyFont="1" applyBorder="1" applyAlignment="1">
      <alignment horizontal="left"/>
      <protection/>
    </xf>
    <xf numFmtId="0" fontId="1" fillId="0" borderId="52" xfId="19" applyFont="1" applyBorder="1">
      <alignment/>
      <protection/>
    </xf>
    <xf numFmtId="0" fontId="0" fillId="0" borderId="52" xfId="19" applyBorder="1" applyAlignment="1">
      <alignment horizontal="center"/>
      <protection/>
    </xf>
    <xf numFmtId="0" fontId="0" fillId="0" borderId="52" xfId="19" applyNumberFormat="1" applyBorder="1" applyAlignment="1">
      <alignment horizontal="right"/>
      <protection/>
    </xf>
    <xf numFmtId="0" fontId="0" fillId="0" borderId="52" xfId="19" applyNumberFormat="1" applyBorder="1">
      <alignment/>
      <protection/>
    </xf>
    <xf numFmtId="0" fontId="0" fillId="0" borderId="0" xfId="19" applyNumberFormat="1">
      <alignment/>
      <protection/>
    </xf>
    <xf numFmtId="0" fontId="13" fillId="0" borderId="0" xfId="19" applyFont="1">
      <alignment/>
      <protection/>
    </xf>
    <xf numFmtId="0" fontId="0" fillId="0" borderId="52" xfId="19" applyFont="1" applyBorder="1" applyAlignment="1">
      <alignment horizontal="center" vertical="top"/>
      <protection/>
    </xf>
    <xf numFmtId="49" fontId="8" fillId="0" borderId="52" xfId="19" applyNumberFormat="1" applyFont="1" applyBorder="1" applyAlignment="1">
      <alignment horizontal="left" vertical="top"/>
      <protection/>
    </xf>
    <xf numFmtId="0" fontId="8" fillId="0" borderId="52" xfId="19" applyFont="1" applyBorder="1" applyAlignment="1">
      <alignment wrapText="1"/>
      <protection/>
    </xf>
    <xf numFmtId="49" fontId="8" fillId="0" borderId="52" xfId="19" applyNumberFormat="1" applyFont="1" applyBorder="1" applyAlignment="1">
      <alignment horizontal="center" shrinkToFit="1"/>
      <protection/>
    </xf>
    <xf numFmtId="4" fontId="8" fillId="0" borderId="52" xfId="19" applyNumberFormat="1" applyFont="1" applyBorder="1" applyAlignment="1">
      <alignment horizontal="right"/>
      <protection/>
    </xf>
    <xf numFmtId="4" fontId="8" fillId="0" borderId="52" xfId="19" applyNumberFormat="1" applyFont="1" applyBorder="1">
      <alignment/>
      <protection/>
    </xf>
    <xf numFmtId="0" fontId="0" fillId="2" borderId="53" xfId="19" applyFill="1" applyBorder="1" applyAlignment="1">
      <alignment horizontal="center"/>
      <protection/>
    </xf>
    <xf numFmtId="49" fontId="3" fillId="2" borderId="53" xfId="19" applyNumberFormat="1" applyFont="1" applyFill="1" applyBorder="1" applyAlignment="1">
      <alignment horizontal="left"/>
      <protection/>
    </xf>
    <xf numFmtId="0" fontId="3" fillId="2" borderId="53" xfId="19" applyFont="1" applyFill="1" applyBorder="1">
      <alignment/>
      <protection/>
    </xf>
    <xf numFmtId="4" fontId="0" fillId="2" borderId="53" xfId="19" applyNumberFormat="1" applyFill="1" applyBorder="1" applyAlignment="1">
      <alignment horizontal="right"/>
      <protection/>
    </xf>
    <xf numFmtId="4" fontId="1" fillId="2" borderId="53" xfId="19" applyNumberFormat="1" applyFont="1" applyFill="1" applyBorder="1">
      <alignment/>
      <protection/>
    </xf>
    <xf numFmtId="3" fontId="0" fillId="0" borderId="0" xfId="19" applyNumberFormat="1">
      <alignment/>
      <protection/>
    </xf>
    <xf numFmtId="0" fontId="0" fillId="0" borderId="0" xfId="19" applyBorder="1">
      <alignment/>
      <protection/>
    </xf>
    <xf numFmtId="0" fontId="14" fillId="0" borderId="0" xfId="19" applyFont="1" applyAlignment="1">
      <alignment/>
      <protection/>
    </xf>
    <xf numFmtId="0" fontId="15" fillId="0" borderId="0" xfId="19" applyFont="1" applyBorder="1">
      <alignment/>
      <protection/>
    </xf>
    <xf numFmtId="3" fontId="15" fillId="0" borderId="0" xfId="19" applyNumberFormat="1" applyFont="1" applyBorder="1" applyAlignment="1">
      <alignment horizontal="right"/>
      <protection/>
    </xf>
    <xf numFmtId="4" fontId="15" fillId="0" borderId="0" xfId="19" applyNumberFormat="1" applyFont="1" applyBorder="1">
      <alignment/>
      <protection/>
    </xf>
    <xf numFmtId="0" fontId="14" fillId="0" borderId="0" xfId="19" applyFont="1" applyBorder="1" applyAlignment="1">
      <alignment/>
      <protection/>
    </xf>
    <xf numFmtId="0" fontId="0" fillId="0" borderId="0" xfId="19" applyBorder="1" applyAlignment="1">
      <alignment horizontal="right"/>
      <protection/>
    </xf>
    <xf numFmtId="49" fontId="9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52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6" fillId="0" borderId="18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3" fontId="1" fillId="2" borderId="37" xfId="0" applyNumberFormat="1" applyFont="1" applyFill="1" applyBorder="1" applyAlignment="1">
      <alignment horizontal="right"/>
    </xf>
    <xf numFmtId="3" fontId="1" fillId="2" borderId="51" xfId="0" applyNumberFormat="1" applyFont="1" applyFill="1" applyBorder="1" applyAlignment="1">
      <alignment horizontal="right"/>
    </xf>
    <xf numFmtId="0" fontId="0" fillId="0" borderId="56" xfId="19" applyFont="1" applyBorder="1" applyAlignment="1">
      <alignment horizontal="center"/>
      <protection/>
    </xf>
    <xf numFmtId="0" fontId="0" fillId="0" borderId="57" xfId="19" applyFont="1" applyBorder="1" applyAlignment="1">
      <alignment horizontal="center"/>
      <protection/>
    </xf>
    <xf numFmtId="0" fontId="0" fillId="0" borderId="58" xfId="19" applyFont="1" applyBorder="1" applyAlignment="1">
      <alignment horizontal="center"/>
      <protection/>
    </xf>
    <xf numFmtId="0" fontId="0" fillId="0" borderId="59" xfId="19" applyFont="1" applyBorder="1" applyAlignment="1">
      <alignment horizontal="center"/>
      <protection/>
    </xf>
    <xf numFmtId="0" fontId="0" fillId="0" borderId="60" xfId="19" applyFont="1" applyBorder="1" applyAlignment="1">
      <alignment horizontal="left"/>
      <protection/>
    </xf>
    <xf numFmtId="0" fontId="0" fillId="0" borderId="44" xfId="19" applyFont="1" applyBorder="1" applyAlignment="1">
      <alignment horizontal="left"/>
      <protection/>
    </xf>
    <xf numFmtId="0" fontId="0" fillId="0" borderId="61" xfId="19" applyFont="1" applyBorder="1" applyAlignment="1">
      <alignment horizontal="left"/>
      <protection/>
    </xf>
    <xf numFmtId="0" fontId="10" fillId="0" borderId="0" xfId="19" applyFont="1" applyAlignment="1">
      <alignment horizontal="center"/>
      <protection/>
    </xf>
    <xf numFmtId="49" fontId="0" fillId="0" borderId="58" xfId="19" applyNumberFormat="1" applyFont="1" applyBorder="1" applyAlignment="1">
      <alignment horizontal="center"/>
      <protection/>
    </xf>
    <xf numFmtId="0" fontId="0" fillId="0" borderId="60" xfId="19" applyBorder="1" applyAlignment="1">
      <alignment horizontal="center" shrinkToFit="1"/>
      <protection/>
    </xf>
    <xf numFmtId="0" fontId="0" fillId="0" borderId="44" xfId="19" applyBorder="1" applyAlignment="1">
      <alignment horizontal="center" shrinkToFit="1"/>
      <protection/>
    </xf>
    <xf numFmtId="0" fontId="0" fillId="0" borderId="61" xfId="19" applyBorder="1" applyAlignment="1">
      <alignment horizontal="center" shrinkToFi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1"/>
  <dimension ref="A1:BE55"/>
  <sheetViews>
    <sheetView tabSelected="1" workbookViewId="0" topLeftCell="A1">
      <selection activeCell="L15" sqref="L15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69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>
        <f>Rekapitulace!H1</f>
        <v>0</v>
      </c>
      <c r="D2" s="6">
        <f>Rekapitulace!G2</f>
        <v>0</v>
      </c>
      <c r="E2" s="4"/>
      <c r="F2" s="4"/>
      <c r="G2" s="7"/>
    </row>
    <row r="3" spans="1:7" ht="3" customHeight="1" hidden="1">
      <c r="A3" s="8"/>
      <c r="B3" s="9"/>
      <c r="C3" s="8"/>
      <c r="D3" s="8"/>
      <c r="E3" s="8"/>
      <c r="F3" s="8"/>
      <c r="G3" s="10"/>
    </row>
    <row r="4" spans="1:7" ht="12" customHeight="1">
      <c r="A4" s="11" t="s">
        <v>1</v>
      </c>
      <c r="B4" s="12"/>
      <c r="C4" s="13" t="s">
        <v>2</v>
      </c>
      <c r="D4" s="13"/>
      <c r="E4" s="13"/>
      <c r="F4" s="13" t="s">
        <v>3</v>
      </c>
      <c r="G4" s="14"/>
    </row>
    <row r="5" spans="1:7" ht="12.75" customHeight="1">
      <c r="A5" s="15" t="s">
        <v>73</v>
      </c>
      <c r="B5" s="16"/>
      <c r="C5" s="17" t="s">
        <v>74</v>
      </c>
      <c r="D5" s="18"/>
      <c r="E5" s="18"/>
      <c r="F5" s="13"/>
      <c r="G5" s="14"/>
    </row>
    <row r="6" spans="1:7" ht="12.75" customHeight="1">
      <c r="A6" s="19" t="s">
        <v>5</v>
      </c>
      <c r="B6" s="20"/>
      <c r="C6" s="21" t="s">
        <v>6</v>
      </c>
      <c r="D6" s="21"/>
      <c r="E6" s="21"/>
      <c r="F6" s="22" t="s">
        <v>7</v>
      </c>
      <c r="G6" s="23"/>
    </row>
    <row r="7" spans="1:7" ht="12.75" customHeight="1">
      <c r="A7" s="15" t="s">
        <v>71</v>
      </c>
      <c r="B7" s="16"/>
      <c r="C7" s="17" t="s">
        <v>72</v>
      </c>
      <c r="D7" s="18"/>
      <c r="E7" s="18"/>
      <c r="F7" s="24"/>
      <c r="G7" s="14"/>
    </row>
    <row r="8" spans="1:9" ht="12.75">
      <c r="A8" s="19" t="s">
        <v>8</v>
      </c>
      <c r="B8" s="21"/>
      <c r="C8" s="177"/>
      <c r="D8" s="178"/>
      <c r="E8" s="25" t="s">
        <v>9</v>
      </c>
      <c r="F8" s="26"/>
      <c r="G8" s="27"/>
      <c r="H8" s="28"/>
      <c r="I8" s="28"/>
    </row>
    <row r="9" spans="1:7" ht="12.75">
      <c r="A9" s="19" t="s">
        <v>10</v>
      </c>
      <c r="B9" s="21"/>
      <c r="C9" s="177"/>
      <c r="D9" s="178"/>
      <c r="E9" s="22" t="s">
        <v>11</v>
      </c>
      <c r="F9" s="21"/>
      <c r="G9" s="29">
        <f>IF(PocetMJ=0,,ROUND((F30+F32)/PocetMJ,1))</f>
        <v>0</v>
      </c>
    </row>
    <row r="10" spans="1:7" ht="12.75">
      <c r="A10" s="30" t="s">
        <v>12</v>
      </c>
      <c r="B10" s="31"/>
      <c r="C10" s="31"/>
      <c r="D10" s="31"/>
      <c r="E10" s="32" t="s">
        <v>13</v>
      </c>
      <c r="F10" s="31"/>
      <c r="G10" s="33"/>
    </row>
    <row r="11" spans="1:57" ht="12.75">
      <c r="A11" s="11" t="s">
        <v>14</v>
      </c>
      <c r="B11" s="13"/>
      <c r="C11" s="13"/>
      <c r="D11" s="13"/>
      <c r="E11" s="34" t="s">
        <v>15</v>
      </c>
      <c r="F11" s="13"/>
      <c r="G11" s="14"/>
      <c r="BA11" s="35"/>
      <c r="BB11" s="35"/>
      <c r="BC11" s="35"/>
      <c r="BD11" s="35"/>
      <c r="BE11" s="35"/>
    </row>
    <row r="12" spans="1:7" ht="12.75">
      <c r="A12" s="11"/>
      <c r="B12" s="13"/>
      <c r="C12" s="13"/>
      <c r="D12" s="13"/>
      <c r="E12" s="179"/>
      <c r="F12" s="180"/>
      <c r="G12" s="181"/>
    </row>
    <row r="13" spans="1:7" ht="28.5" customHeight="1" thickBot="1">
      <c r="A13" s="36" t="s">
        <v>16</v>
      </c>
      <c r="B13" s="37"/>
      <c r="C13" s="37"/>
      <c r="D13" s="37"/>
      <c r="E13" s="38"/>
      <c r="F13" s="38"/>
      <c r="G13" s="39"/>
    </row>
    <row r="14" spans="1:7" ht="17.25" customHeight="1" thickBot="1">
      <c r="A14" s="40" t="s">
        <v>17</v>
      </c>
      <c r="B14" s="41"/>
      <c r="C14" s="42"/>
      <c r="D14" s="43" t="s">
        <v>18</v>
      </c>
      <c r="E14" s="44"/>
      <c r="F14" s="44"/>
      <c r="G14" s="42"/>
    </row>
    <row r="15" spans="1:7" ht="15.75" customHeight="1">
      <c r="A15" s="45"/>
      <c r="B15" s="8" t="s">
        <v>19</v>
      </c>
      <c r="C15" s="46">
        <f>Dodavka</f>
        <v>0</v>
      </c>
      <c r="D15" s="47" t="str">
        <f>Rekapitulace!A15</f>
        <v>ZAŘÍZENÍ STAVENIŠTĚ</v>
      </c>
      <c r="E15" s="48"/>
      <c r="F15" s="49"/>
      <c r="G15" s="46">
        <f>Rekapitulace!I15</f>
        <v>0</v>
      </c>
    </row>
    <row r="16" spans="1:7" ht="15.75" customHeight="1">
      <c r="A16" s="45" t="s">
        <v>20</v>
      </c>
      <c r="B16" s="8" t="s">
        <v>21</v>
      </c>
      <c r="C16" s="46">
        <f>Mont</f>
        <v>0</v>
      </c>
      <c r="D16" s="30"/>
      <c r="E16" s="50"/>
      <c r="F16" s="51"/>
      <c r="G16" s="46"/>
    </row>
    <row r="17" spans="1:7" ht="15.75" customHeight="1">
      <c r="A17" s="45" t="s">
        <v>22</v>
      </c>
      <c r="B17" s="8" t="s">
        <v>23</v>
      </c>
      <c r="C17" s="46">
        <f>HSV</f>
        <v>0</v>
      </c>
      <c r="D17" s="30"/>
      <c r="E17" s="50"/>
      <c r="F17" s="51"/>
      <c r="G17" s="46"/>
    </row>
    <row r="18" spans="1:7" ht="15.75" customHeight="1">
      <c r="A18" s="52" t="s">
        <v>24</v>
      </c>
      <c r="B18" s="8" t="s">
        <v>25</v>
      </c>
      <c r="C18" s="46">
        <f>PSV</f>
        <v>0</v>
      </c>
      <c r="D18" s="30"/>
      <c r="E18" s="50"/>
      <c r="F18" s="51"/>
      <c r="G18" s="46"/>
    </row>
    <row r="19" spans="1:7" ht="15.75" customHeight="1">
      <c r="A19" s="53" t="s">
        <v>26</v>
      </c>
      <c r="B19" s="8"/>
      <c r="C19" s="46">
        <f>SUM(C15:C18)</f>
        <v>0</v>
      </c>
      <c r="D19" s="54"/>
      <c r="E19" s="50"/>
      <c r="F19" s="51"/>
      <c r="G19" s="46"/>
    </row>
    <row r="20" spans="1:7" ht="15.75" customHeight="1">
      <c r="A20" s="53"/>
      <c r="B20" s="8"/>
      <c r="C20" s="46"/>
      <c r="D20" s="30"/>
      <c r="E20" s="50"/>
      <c r="F20" s="51"/>
      <c r="G20" s="46"/>
    </row>
    <row r="21" spans="1:7" ht="15.75" customHeight="1">
      <c r="A21" s="53" t="s">
        <v>27</v>
      </c>
      <c r="B21" s="8"/>
      <c r="C21" s="46">
        <f>HZS</f>
        <v>0</v>
      </c>
      <c r="D21" s="30"/>
      <c r="E21" s="50"/>
      <c r="F21" s="51"/>
      <c r="G21" s="46"/>
    </row>
    <row r="22" spans="1:7" ht="15.75" customHeight="1">
      <c r="A22" s="11" t="s">
        <v>28</v>
      </c>
      <c r="B22" s="13"/>
      <c r="C22" s="46">
        <f>C19+C21</f>
        <v>0</v>
      </c>
      <c r="D22" s="30" t="s">
        <v>29</v>
      </c>
      <c r="E22" s="50"/>
      <c r="F22" s="51"/>
      <c r="G22" s="46">
        <f>G23-SUM(G15:G21)</f>
        <v>0</v>
      </c>
    </row>
    <row r="23" spans="1:7" ht="15.75" customHeight="1" thickBot="1">
      <c r="A23" s="30" t="s">
        <v>30</v>
      </c>
      <c r="B23" s="31"/>
      <c r="C23" s="55">
        <f>C22+G23</f>
        <v>0</v>
      </c>
      <c r="D23" s="56" t="s">
        <v>31</v>
      </c>
      <c r="E23" s="57"/>
      <c r="F23" s="58"/>
      <c r="G23" s="46">
        <f>VRN</f>
        <v>0</v>
      </c>
    </row>
    <row r="24" spans="1:7" ht="12.75">
      <c r="A24" s="59" t="s">
        <v>32</v>
      </c>
      <c r="B24" s="60"/>
      <c r="C24" s="61" t="s">
        <v>33</v>
      </c>
      <c r="D24" s="60"/>
      <c r="E24" s="61" t="s">
        <v>34</v>
      </c>
      <c r="F24" s="60"/>
      <c r="G24" s="62"/>
    </row>
    <row r="25" spans="1:7" ht="12.75">
      <c r="A25" s="19"/>
      <c r="B25" s="21"/>
      <c r="C25" s="22" t="s">
        <v>35</v>
      </c>
      <c r="D25" s="21"/>
      <c r="E25" s="22" t="s">
        <v>35</v>
      </c>
      <c r="F25" s="21"/>
      <c r="G25" s="23"/>
    </row>
    <row r="26" spans="1:7" ht="12.75">
      <c r="A26" s="11" t="s">
        <v>36</v>
      </c>
      <c r="B26" s="63"/>
      <c r="C26" s="34" t="s">
        <v>36</v>
      </c>
      <c r="D26" s="13"/>
      <c r="E26" s="34" t="s">
        <v>36</v>
      </c>
      <c r="F26" s="13"/>
      <c r="G26" s="14"/>
    </row>
    <row r="27" spans="1:7" ht="12.75">
      <c r="A27" s="11"/>
      <c r="B27" s="64"/>
      <c r="C27" s="34" t="s">
        <v>37</v>
      </c>
      <c r="D27" s="13"/>
      <c r="E27" s="34" t="s">
        <v>38</v>
      </c>
      <c r="F27" s="13"/>
      <c r="G27" s="14"/>
    </row>
    <row r="28" spans="1:7" ht="12.75">
      <c r="A28" s="11"/>
      <c r="B28" s="13"/>
      <c r="C28" s="34"/>
      <c r="D28" s="13"/>
      <c r="E28" s="34"/>
      <c r="F28" s="13"/>
      <c r="G28" s="14"/>
    </row>
    <row r="29" spans="1:7" ht="94.5" customHeight="1">
      <c r="A29" s="11"/>
      <c r="B29" s="13"/>
      <c r="C29" s="34"/>
      <c r="D29" s="13"/>
      <c r="E29" s="34"/>
      <c r="F29" s="13"/>
      <c r="G29" s="14"/>
    </row>
    <row r="30" spans="1:7" ht="12.75">
      <c r="A30" s="19" t="s">
        <v>39</v>
      </c>
      <c r="B30" s="21"/>
      <c r="C30" s="65">
        <v>20</v>
      </c>
      <c r="D30" s="21" t="s">
        <v>40</v>
      </c>
      <c r="E30" s="22"/>
      <c r="F30" s="66">
        <f>ROUND(C23-F32,0)</f>
        <v>0</v>
      </c>
      <c r="G30" s="23"/>
    </row>
    <row r="31" spans="1:7" ht="12.75">
      <c r="A31" s="19" t="s">
        <v>41</v>
      </c>
      <c r="B31" s="21"/>
      <c r="C31" s="65">
        <f>SazbaDPH1</f>
        <v>20</v>
      </c>
      <c r="D31" s="21" t="s">
        <v>40</v>
      </c>
      <c r="E31" s="22"/>
      <c r="F31" s="67">
        <f>ROUND(PRODUCT(F30,C31/100),1)</f>
        <v>0</v>
      </c>
      <c r="G31" s="33"/>
    </row>
    <row r="32" spans="1:7" ht="12.75">
      <c r="A32" s="19" t="s">
        <v>39</v>
      </c>
      <c r="B32" s="21"/>
      <c r="C32" s="65">
        <v>0</v>
      </c>
      <c r="D32" s="21" t="s">
        <v>40</v>
      </c>
      <c r="E32" s="22"/>
      <c r="F32" s="66">
        <v>0</v>
      </c>
      <c r="G32" s="23"/>
    </row>
    <row r="33" spans="1:7" ht="12.75">
      <c r="A33" s="19" t="s">
        <v>41</v>
      </c>
      <c r="B33" s="21"/>
      <c r="C33" s="65">
        <f>SazbaDPH2</f>
        <v>0</v>
      </c>
      <c r="D33" s="21" t="s">
        <v>40</v>
      </c>
      <c r="E33" s="22"/>
      <c r="F33" s="67">
        <f>ROUND(PRODUCT(F32,C33/100),1)</f>
        <v>0</v>
      </c>
      <c r="G33" s="33"/>
    </row>
    <row r="34" spans="1:7" s="73" customFormat="1" ht="19.5" customHeight="1" thickBot="1">
      <c r="A34" s="68" t="s">
        <v>42</v>
      </c>
      <c r="B34" s="69"/>
      <c r="C34" s="69"/>
      <c r="D34" s="69"/>
      <c r="E34" s="70"/>
      <c r="F34" s="71">
        <f>CEILING(SUM(F30:F33),1)</f>
        <v>0</v>
      </c>
      <c r="G34" s="72"/>
    </row>
    <row r="36" spans="1:8" ht="12.75">
      <c r="A36" s="74" t="s">
        <v>43</v>
      </c>
      <c r="B36" s="74"/>
      <c r="C36" s="74"/>
      <c r="D36" s="74"/>
      <c r="E36" s="74"/>
      <c r="F36" s="74"/>
      <c r="G36" s="74"/>
      <c r="H36" t="s">
        <v>4</v>
      </c>
    </row>
    <row r="37" spans="1:8" ht="14.25" customHeight="1">
      <c r="A37" s="74"/>
      <c r="B37" s="176"/>
      <c r="C37" s="176"/>
      <c r="D37" s="176"/>
      <c r="E37" s="176"/>
      <c r="F37" s="176"/>
      <c r="G37" s="176"/>
      <c r="H37" t="s">
        <v>4</v>
      </c>
    </row>
    <row r="38" spans="1:8" ht="12.75" customHeight="1">
      <c r="A38" s="75"/>
      <c r="B38" s="176"/>
      <c r="C38" s="176"/>
      <c r="D38" s="176"/>
      <c r="E38" s="176"/>
      <c r="F38" s="176"/>
      <c r="G38" s="176"/>
      <c r="H38" t="s">
        <v>4</v>
      </c>
    </row>
    <row r="39" spans="1:8" ht="12.75">
      <c r="A39" s="75"/>
      <c r="B39" s="176"/>
      <c r="C39" s="176"/>
      <c r="D39" s="176"/>
      <c r="E39" s="176"/>
      <c r="F39" s="176"/>
      <c r="G39" s="176"/>
      <c r="H39" t="s">
        <v>4</v>
      </c>
    </row>
    <row r="40" spans="1:8" ht="12.75">
      <c r="A40" s="75"/>
      <c r="B40" s="176"/>
      <c r="C40" s="176"/>
      <c r="D40" s="176"/>
      <c r="E40" s="176"/>
      <c r="F40" s="176"/>
      <c r="G40" s="176"/>
      <c r="H40" t="s">
        <v>4</v>
      </c>
    </row>
    <row r="41" spans="1:8" ht="12.75">
      <c r="A41" s="75"/>
      <c r="B41" s="176"/>
      <c r="C41" s="176"/>
      <c r="D41" s="176"/>
      <c r="E41" s="176"/>
      <c r="F41" s="176"/>
      <c r="G41" s="176"/>
      <c r="H41" t="s">
        <v>4</v>
      </c>
    </row>
    <row r="42" spans="1:8" ht="12.75">
      <c r="A42" s="75"/>
      <c r="B42" s="176"/>
      <c r="C42" s="176"/>
      <c r="D42" s="176"/>
      <c r="E42" s="176"/>
      <c r="F42" s="176"/>
      <c r="G42" s="176"/>
      <c r="H42" t="s">
        <v>4</v>
      </c>
    </row>
    <row r="43" spans="1:8" ht="12.75">
      <c r="A43" s="75"/>
      <c r="B43" s="176"/>
      <c r="C43" s="176"/>
      <c r="D43" s="176"/>
      <c r="E43" s="176"/>
      <c r="F43" s="176"/>
      <c r="G43" s="176"/>
      <c r="H43" t="s">
        <v>4</v>
      </c>
    </row>
    <row r="44" spans="1:8" ht="12.75">
      <c r="A44" s="75"/>
      <c r="B44" s="176"/>
      <c r="C44" s="176"/>
      <c r="D44" s="176"/>
      <c r="E44" s="176"/>
      <c r="F44" s="176"/>
      <c r="G44" s="176"/>
      <c r="H44" t="s">
        <v>4</v>
      </c>
    </row>
    <row r="45" spans="1:8" ht="0.75" customHeight="1">
      <c r="A45" s="75"/>
      <c r="B45" s="176"/>
      <c r="C45" s="176"/>
      <c r="D45" s="176"/>
      <c r="E45" s="176"/>
      <c r="F45" s="176"/>
      <c r="G45" s="176"/>
      <c r="H45" t="s">
        <v>4</v>
      </c>
    </row>
    <row r="46" spans="2:7" ht="12.75">
      <c r="B46" s="175"/>
      <c r="C46" s="175"/>
      <c r="D46" s="175"/>
      <c r="E46" s="175"/>
      <c r="F46" s="175"/>
      <c r="G46" s="175"/>
    </row>
    <row r="47" spans="2:7" ht="12.75">
      <c r="B47" s="175"/>
      <c r="C47" s="175"/>
      <c r="D47" s="175"/>
      <c r="E47" s="175"/>
      <c r="F47" s="175"/>
      <c r="G47" s="175"/>
    </row>
    <row r="48" spans="2:7" ht="12.75">
      <c r="B48" s="175"/>
      <c r="C48" s="175"/>
      <c r="D48" s="175"/>
      <c r="E48" s="175"/>
      <c r="F48" s="175"/>
      <c r="G48" s="175"/>
    </row>
    <row r="49" spans="2:7" ht="12.75">
      <c r="B49" s="175"/>
      <c r="C49" s="175"/>
      <c r="D49" s="175"/>
      <c r="E49" s="175"/>
      <c r="F49" s="175"/>
      <c r="G49" s="175"/>
    </row>
    <row r="50" spans="2:7" ht="12.75">
      <c r="B50" s="175"/>
      <c r="C50" s="175"/>
      <c r="D50" s="175"/>
      <c r="E50" s="175"/>
      <c r="F50" s="175"/>
      <c r="G50" s="175"/>
    </row>
    <row r="51" spans="2:7" ht="12.75">
      <c r="B51" s="175"/>
      <c r="C51" s="175"/>
      <c r="D51" s="175"/>
      <c r="E51" s="175"/>
      <c r="F51" s="175"/>
      <c r="G51" s="175"/>
    </row>
    <row r="52" spans="2:7" ht="12.75">
      <c r="B52" s="175"/>
      <c r="C52" s="175"/>
      <c r="D52" s="175"/>
      <c r="E52" s="175"/>
      <c r="F52" s="175"/>
      <c r="G52" s="175"/>
    </row>
    <row r="53" spans="2:7" ht="12.75">
      <c r="B53" s="175"/>
      <c r="C53" s="175"/>
      <c r="D53" s="175"/>
      <c r="E53" s="175"/>
      <c r="F53" s="175"/>
      <c r="G53" s="175"/>
    </row>
    <row r="54" spans="2:7" ht="12.75">
      <c r="B54" s="175"/>
      <c r="C54" s="175"/>
      <c r="D54" s="175"/>
      <c r="E54" s="175"/>
      <c r="F54" s="175"/>
      <c r="G54" s="175"/>
    </row>
    <row r="55" spans="2:7" ht="12.75">
      <c r="B55" s="175"/>
      <c r="C55" s="175"/>
      <c r="D55" s="175"/>
      <c r="E55" s="175"/>
      <c r="F55" s="175"/>
      <c r="G55" s="175"/>
    </row>
  </sheetData>
  <mergeCells count="14">
    <mergeCell ref="C8:D8"/>
    <mergeCell ref="C9:D9"/>
    <mergeCell ref="E12:G12"/>
    <mergeCell ref="B46:G46"/>
    <mergeCell ref="B47:G47"/>
    <mergeCell ref="B48:G48"/>
    <mergeCell ref="B37:G45"/>
    <mergeCell ref="B53:G53"/>
    <mergeCell ref="B54:G54"/>
    <mergeCell ref="B55:G55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1"/>
  <dimension ref="A1:BE67"/>
  <sheetViews>
    <sheetView workbookViewId="0" topLeftCell="A1">
      <selection activeCell="H16" sqref="H16:I16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184" t="s">
        <v>5</v>
      </c>
      <c r="B1" s="185"/>
      <c r="C1" s="76" t="str">
        <f>CONCATENATE(cislostavby," ",nazevstavby)</f>
        <v>8121 DOKONČENÍ REKONSTROKCE SYNAGOGY ČKYNĚ</v>
      </c>
      <c r="D1" s="77"/>
      <c r="E1" s="78"/>
      <c r="F1" s="77"/>
      <c r="G1" s="79" t="s">
        <v>44</v>
      </c>
      <c r="H1" s="80"/>
      <c r="I1" s="81"/>
    </row>
    <row r="2" spans="1:9" ht="13.5" thickBot="1">
      <c r="A2" s="186" t="s">
        <v>1</v>
      </c>
      <c r="B2" s="187"/>
      <c r="C2" s="82" t="str">
        <f>CONCATENATE(cisloobjektu," ",nazevobjektu)</f>
        <v>03 ZPEVNĚNÉ PLOCHY</v>
      </c>
      <c r="D2" s="83"/>
      <c r="E2" s="84"/>
      <c r="F2" s="83"/>
      <c r="G2" s="188"/>
      <c r="H2" s="189"/>
      <c r="I2" s="190"/>
    </row>
    <row r="3" ht="13.5" thickTop="1">
      <c r="F3" s="13"/>
    </row>
    <row r="4" spans="1:9" ht="19.5" customHeight="1">
      <c r="A4" s="85" t="s">
        <v>45</v>
      </c>
      <c r="B4" s="86"/>
      <c r="C4" s="86"/>
      <c r="D4" s="86"/>
      <c r="E4" s="87"/>
      <c r="F4" s="86"/>
      <c r="G4" s="86"/>
      <c r="H4" s="86"/>
      <c r="I4" s="86"/>
    </row>
    <row r="5" ht="13.5" thickBot="1"/>
    <row r="6" spans="1:9" s="13" customFormat="1" ht="13.5" thickBot="1">
      <c r="A6" s="88"/>
      <c r="B6" s="89" t="s">
        <v>46</v>
      </c>
      <c r="C6" s="89"/>
      <c r="D6" s="90"/>
      <c r="E6" s="91" t="s">
        <v>47</v>
      </c>
      <c r="F6" s="92" t="s">
        <v>48</v>
      </c>
      <c r="G6" s="92" t="s">
        <v>49</v>
      </c>
      <c r="H6" s="92" t="s">
        <v>50</v>
      </c>
      <c r="I6" s="93" t="s">
        <v>27</v>
      </c>
    </row>
    <row r="7" spans="1:9" s="13" customFormat="1" ht="12.75">
      <c r="A7" s="171" t="str">
        <f>Položky!B7</f>
        <v>1</v>
      </c>
      <c r="B7" s="94" t="str">
        <f>Položky!C7</f>
        <v>Zemní práce</v>
      </c>
      <c r="D7" s="95"/>
      <c r="E7" s="172">
        <f>Položky!BA16</f>
        <v>0</v>
      </c>
      <c r="F7" s="173">
        <f>Položky!BB16</f>
        <v>0</v>
      </c>
      <c r="G7" s="173">
        <f>Položky!BC16</f>
        <v>0</v>
      </c>
      <c r="H7" s="173">
        <f>Položky!BD16</f>
        <v>0</v>
      </c>
      <c r="I7" s="174">
        <f>Položky!BE16</f>
        <v>0</v>
      </c>
    </row>
    <row r="8" spans="1:9" s="13" customFormat="1" ht="12.75">
      <c r="A8" s="171" t="str">
        <f>Položky!B17</f>
        <v>5</v>
      </c>
      <c r="B8" s="94" t="str">
        <f>Položky!C17</f>
        <v>Komunikace</v>
      </c>
      <c r="D8" s="95"/>
      <c r="E8" s="172">
        <f>Položky!BA30</f>
        <v>0</v>
      </c>
      <c r="F8" s="173">
        <f>Položky!BB30</f>
        <v>0</v>
      </c>
      <c r="G8" s="173">
        <f>Položky!BC30</f>
        <v>0</v>
      </c>
      <c r="H8" s="173">
        <f>Položky!BD30</f>
        <v>0</v>
      </c>
      <c r="I8" s="174">
        <f>Položky!BE30</f>
        <v>0</v>
      </c>
    </row>
    <row r="9" spans="1:9" s="13" customFormat="1" ht="13.5" thickBot="1">
      <c r="A9" s="171" t="str">
        <f>Položky!B31</f>
        <v>96</v>
      </c>
      <c r="B9" s="94" t="str">
        <f>Položky!C31</f>
        <v>Bourání konstrukcí</v>
      </c>
      <c r="D9" s="95"/>
      <c r="E9" s="172">
        <f>Položky!BA35</f>
        <v>0</v>
      </c>
      <c r="F9" s="173">
        <f>Položky!BB35</f>
        <v>0</v>
      </c>
      <c r="G9" s="173">
        <f>Položky!BC35</f>
        <v>0</v>
      </c>
      <c r="H9" s="173">
        <f>Položky!BD35</f>
        <v>0</v>
      </c>
      <c r="I9" s="174">
        <f>Položky!BE35</f>
        <v>0</v>
      </c>
    </row>
    <row r="10" spans="1:9" s="102" customFormat="1" ht="13.5" thickBot="1">
      <c r="A10" s="96"/>
      <c r="B10" s="97" t="s">
        <v>51</v>
      </c>
      <c r="C10" s="97"/>
      <c r="D10" s="98"/>
      <c r="E10" s="99">
        <f>SUM(E7:E9)</f>
        <v>0</v>
      </c>
      <c r="F10" s="100">
        <f>SUM(F7:F9)</f>
        <v>0</v>
      </c>
      <c r="G10" s="100">
        <f>SUM(G7:G9)</f>
        <v>0</v>
      </c>
      <c r="H10" s="100">
        <f>SUM(H7:H9)</f>
        <v>0</v>
      </c>
      <c r="I10" s="101">
        <f>SUM(I7:I9)</f>
        <v>0</v>
      </c>
    </row>
    <row r="11" spans="1:9" ht="12.75">
      <c r="A11" s="13"/>
      <c r="B11" s="13"/>
      <c r="C11" s="13"/>
      <c r="D11" s="13"/>
      <c r="E11" s="13"/>
      <c r="F11" s="13"/>
      <c r="G11" s="13"/>
      <c r="H11" s="13"/>
      <c r="I11" s="13"/>
    </row>
    <row r="12" spans="1:57" ht="19.5" customHeight="1">
      <c r="A12" s="86" t="s">
        <v>52</v>
      </c>
      <c r="B12" s="86"/>
      <c r="C12" s="86"/>
      <c r="D12" s="86"/>
      <c r="E12" s="86"/>
      <c r="F12" s="86"/>
      <c r="G12" s="103"/>
      <c r="H12" s="86"/>
      <c r="I12" s="86"/>
      <c r="BA12" s="35"/>
      <c r="BB12" s="35"/>
      <c r="BC12" s="35"/>
      <c r="BD12" s="35"/>
      <c r="BE12" s="35"/>
    </row>
    <row r="13" ht="13.5" thickBot="1"/>
    <row r="14" spans="1:9" ht="12.75">
      <c r="A14" s="104" t="s">
        <v>53</v>
      </c>
      <c r="B14" s="105"/>
      <c r="C14" s="105"/>
      <c r="D14" s="106"/>
      <c r="E14" s="107" t="s">
        <v>54</v>
      </c>
      <c r="F14" s="108" t="s">
        <v>55</v>
      </c>
      <c r="G14" s="109" t="s">
        <v>56</v>
      </c>
      <c r="H14" s="110"/>
      <c r="I14" s="111" t="s">
        <v>54</v>
      </c>
    </row>
    <row r="15" spans="1:53" ht="12.75">
      <c r="A15" s="112" t="s">
        <v>126</v>
      </c>
      <c r="B15" s="113"/>
      <c r="C15" s="113"/>
      <c r="D15" s="114"/>
      <c r="E15" s="115"/>
      <c r="F15" s="116"/>
      <c r="G15" s="117">
        <f>CHOOSE(BA15+1,HSV+PSV,HSV+PSV+Mont,HSV+PSV+Dodavka+Mont,HSV,PSV,Mont,Dodavka,Mont+Dodavka,0)</f>
        <v>0</v>
      </c>
      <c r="H15" s="118"/>
      <c r="I15" s="119">
        <f>E15+F15*G15/100</f>
        <v>0</v>
      </c>
      <c r="BA15">
        <v>2</v>
      </c>
    </row>
    <row r="16" spans="1:9" ht="13.5" thickBot="1">
      <c r="A16" s="120"/>
      <c r="B16" s="121" t="s">
        <v>57</v>
      </c>
      <c r="C16" s="122"/>
      <c r="D16" s="123"/>
      <c r="E16" s="124"/>
      <c r="F16" s="125"/>
      <c r="G16" s="125"/>
      <c r="H16" s="182">
        <f>SUM(I15:I15)</f>
        <v>0</v>
      </c>
      <c r="I16" s="183"/>
    </row>
    <row r="18" spans="2:9" ht="12.75">
      <c r="B18" s="102"/>
      <c r="F18" s="126"/>
      <c r="G18" s="127"/>
      <c r="H18" s="127"/>
      <c r="I18" s="128"/>
    </row>
    <row r="19" spans="6:9" ht="12.75">
      <c r="F19" s="126"/>
      <c r="G19" s="127"/>
      <c r="H19" s="127"/>
      <c r="I19" s="128"/>
    </row>
    <row r="20" spans="6:9" ht="12.75">
      <c r="F20" s="126"/>
      <c r="G20" s="127"/>
      <c r="H20" s="127"/>
      <c r="I20" s="128"/>
    </row>
    <row r="21" spans="6:9" ht="12.75">
      <c r="F21" s="126"/>
      <c r="G21" s="127"/>
      <c r="H21" s="127"/>
      <c r="I21" s="128"/>
    </row>
    <row r="22" spans="6:9" ht="12.75">
      <c r="F22" s="126"/>
      <c r="G22" s="127"/>
      <c r="H22" s="127"/>
      <c r="I22" s="128"/>
    </row>
    <row r="23" spans="6:9" ht="12.75">
      <c r="F23" s="126"/>
      <c r="G23" s="127"/>
      <c r="H23" s="127"/>
      <c r="I23" s="128"/>
    </row>
    <row r="24" spans="6:9" ht="12.75">
      <c r="F24" s="126"/>
      <c r="G24" s="127"/>
      <c r="H24" s="127"/>
      <c r="I24" s="128"/>
    </row>
    <row r="25" spans="6:9" ht="12.75">
      <c r="F25" s="126"/>
      <c r="G25" s="127"/>
      <c r="H25" s="127"/>
      <c r="I25" s="128"/>
    </row>
    <row r="26" spans="6:9" ht="12.75">
      <c r="F26" s="126"/>
      <c r="G26" s="127"/>
      <c r="H26" s="127"/>
      <c r="I26" s="128"/>
    </row>
    <row r="27" spans="6:9" ht="12.75">
      <c r="F27" s="126"/>
      <c r="G27" s="127"/>
      <c r="H27" s="127"/>
      <c r="I27" s="128"/>
    </row>
    <row r="28" spans="6:9" ht="12.75">
      <c r="F28" s="126"/>
      <c r="G28" s="127"/>
      <c r="H28" s="127"/>
      <c r="I28" s="128"/>
    </row>
    <row r="29" spans="6:9" ht="12.75">
      <c r="F29" s="126"/>
      <c r="G29" s="127"/>
      <c r="H29" s="127"/>
      <c r="I29" s="128"/>
    </row>
    <row r="30" spans="6:9" ht="12.75">
      <c r="F30" s="126"/>
      <c r="G30" s="127"/>
      <c r="H30" s="127"/>
      <c r="I30" s="128"/>
    </row>
    <row r="31" spans="6:9" ht="12.75">
      <c r="F31" s="126"/>
      <c r="G31" s="127"/>
      <c r="H31" s="127"/>
      <c r="I31" s="128"/>
    </row>
    <row r="32" spans="6:9" ht="12.75">
      <c r="F32" s="126"/>
      <c r="G32" s="127"/>
      <c r="H32" s="127"/>
      <c r="I32" s="128"/>
    </row>
    <row r="33" spans="6:9" ht="12.75">
      <c r="F33" s="126"/>
      <c r="G33" s="127"/>
      <c r="H33" s="127"/>
      <c r="I33" s="128"/>
    </row>
    <row r="34" spans="6:9" ht="12.75">
      <c r="F34" s="126"/>
      <c r="G34" s="127"/>
      <c r="H34" s="127"/>
      <c r="I34" s="128"/>
    </row>
    <row r="35" spans="6:9" ht="12.75">
      <c r="F35" s="126"/>
      <c r="G35" s="127"/>
      <c r="H35" s="127"/>
      <c r="I35" s="128"/>
    </row>
    <row r="36" spans="6:9" ht="12.75">
      <c r="F36" s="126"/>
      <c r="G36" s="127"/>
      <c r="H36" s="127"/>
      <c r="I36" s="128"/>
    </row>
    <row r="37" spans="6:9" ht="12.75">
      <c r="F37" s="126"/>
      <c r="G37" s="127"/>
      <c r="H37" s="127"/>
      <c r="I37" s="128"/>
    </row>
    <row r="38" spans="6:9" ht="12.75">
      <c r="F38" s="126"/>
      <c r="G38" s="127"/>
      <c r="H38" s="127"/>
      <c r="I38" s="128"/>
    </row>
    <row r="39" spans="6:9" ht="12.75">
      <c r="F39" s="126"/>
      <c r="G39" s="127"/>
      <c r="H39" s="127"/>
      <c r="I39" s="128"/>
    </row>
    <row r="40" spans="6:9" ht="12.75">
      <c r="F40" s="126"/>
      <c r="G40" s="127"/>
      <c r="H40" s="127"/>
      <c r="I40" s="128"/>
    </row>
    <row r="41" spans="6:9" ht="12.75">
      <c r="F41" s="126"/>
      <c r="G41" s="127"/>
      <c r="H41" s="127"/>
      <c r="I41" s="128"/>
    </row>
    <row r="42" spans="6:9" ht="12.75">
      <c r="F42" s="126"/>
      <c r="G42" s="127"/>
      <c r="H42" s="127"/>
      <c r="I42" s="128"/>
    </row>
    <row r="43" spans="6:9" ht="12.75">
      <c r="F43" s="126"/>
      <c r="G43" s="127"/>
      <c r="H43" s="127"/>
      <c r="I43" s="128"/>
    </row>
    <row r="44" spans="6:9" ht="12.75">
      <c r="F44" s="126"/>
      <c r="G44" s="127"/>
      <c r="H44" s="127"/>
      <c r="I44" s="128"/>
    </row>
    <row r="45" spans="6:9" ht="12.75">
      <c r="F45" s="126"/>
      <c r="G45" s="127"/>
      <c r="H45" s="127"/>
      <c r="I45" s="128"/>
    </row>
    <row r="46" spans="6:9" ht="12.75">
      <c r="F46" s="126"/>
      <c r="G46" s="127"/>
      <c r="H46" s="127"/>
      <c r="I46" s="128"/>
    </row>
    <row r="47" spans="6:9" ht="12.75">
      <c r="F47" s="126"/>
      <c r="G47" s="127"/>
      <c r="H47" s="127"/>
      <c r="I47" s="128"/>
    </row>
    <row r="48" spans="6:9" ht="12.75">
      <c r="F48" s="126"/>
      <c r="G48" s="127"/>
      <c r="H48" s="127"/>
      <c r="I48" s="128"/>
    </row>
    <row r="49" spans="6:9" ht="12.75">
      <c r="F49" s="126"/>
      <c r="G49" s="127"/>
      <c r="H49" s="127"/>
      <c r="I49" s="128"/>
    </row>
    <row r="50" spans="6:9" ht="12.75">
      <c r="F50" s="126"/>
      <c r="G50" s="127"/>
      <c r="H50" s="127"/>
      <c r="I50" s="128"/>
    </row>
    <row r="51" spans="6:9" ht="12.75">
      <c r="F51" s="126"/>
      <c r="G51" s="127"/>
      <c r="H51" s="127"/>
      <c r="I51" s="128"/>
    </row>
    <row r="52" spans="6:9" ht="12.75">
      <c r="F52" s="126"/>
      <c r="G52" s="127"/>
      <c r="H52" s="127"/>
      <c r="I52" s="128"/>
    </row>
    <row r="53" spans="6:9" ht="12.75">
      <c r="F53" s="126"/>
      <c r="G53" s="127"/>
      <c r="H53" s="127"/>
      <c r="I53" s="128"/>
    </row>
    <row r="54" spans="6:9" ht="12.75">
      <c r="F54" s="126"/>
      <c r="G54" s="127"/>
      <c r="H54" s="127"/>
      <c r="I54" s="128"/>
    </row>
    <row r="55" spans="6:9" ht="12.75">
      <c r="F55" s="126"/>
      <c r="G55" s="127"/>
      <c r="H55" s="127"/>
      <c r="I55" s="128"/>
    </row>
    <row r="56" spans="6:9" ht="12.75">
      <c r="F56" s="126"/>
      <c r="G56" s="127"/>
      <c r="H56" s="127"/>
      <c r="I56" s="128"/>
    </row>
    <row r="57" spans="6:9" ht="12.75">
      <c r="F57" s="126"/>
      <c r="G57" s="127"/>
      <c r="H57" s="127"/>
      <c r="I57" s="128"/>
    </row>
    <row r="58" spans="6:9" ht="12.75">
      <c r="F58" s="126"/>
      <c r="G58" s="127"/>
      <c r="H58" s="127"/>
      <c r="I58" s="128"/>
    </row>
    <row r="59" spans="6:9" ht="12.75">
      <c r="F59" s="126"/>
      <c r="G59" s="127"/>
      <c r="H59" s="127"/>
      <c r="I59" s="128"/>
    </row>
    <row r="60" spans="6:9" ht="12.75">
      <c r="F60" s="126"/>
      <c r="G60" s="127"/>
      <c r="H60" s="127"/>
      <c r="I60" s="128"/>
    </row>
    <row r="61" spans="6:9" ht="12.75">
      <c r="F61" s="126"/>
      <c r="G61" s="127"/>
      <c r="H61" s="127"/>
      <c r="I61" s="128"/>
    </row>
    <row r="62" spans="6:9" ht="12.75">
      <c r="F62" s="126"/>
      <c r="G62" s="127"/>
      <c r="H62" s="127"/>
      <c r="I62" s="128"/>
    </row>
    <row r="63" spans="6:9" ht="12.75">
      <c r="F63" s="126"/>
      <c r="G63" s="127"/>
      <c r="H63" s="127"/>
      <c r="I63" s="128"/>
    </row>
    <row r="64" spans="6:9" ht="12.75">
      <c r="F64" s="126"/>
      <c r="G64" s="127"/>
      <c r="H64" s="127"/>
      <c r="I64" s="128"/>
    </row>
    <row r="65" spans="6:9" ht="12.75">
      <c r="F65" s="126"/>
      <c r="G65" s="127"/>
      <c r="H65" s="127"/>
      <c r="I65" s="128"/>
    </row>
    <row r="66" spans="6:9" ht="12.75">
      <c r="F66" s="126"/>
      <c r="G66" s="127"/>
      <c r="H66" s="127"/>
      <c r="I66" s="128"/>
    </row>
    <row r="67" spans="6:9" ht="12.75">
      <c r="F67" s="126"/>
      <c r="G67" s="127"/>
      <c r="H67" s="127"/>
      <c r="I67" s="128"/>
    </row>
  </sheetData>
  <mergeCells count="4">
    <mergeCell ref="H16:I16"/>
    <mergeCell ref="A1:B1"/>
    <mergeCell ref="A2:B2"/>
    <mergeCell ref="G2:I2"/>
  </mergeCells>
  <printOptions/>
  <pageMargins left="0.5905511811023623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2"/>
  <dimension ref="A1:CZ108"/>
  <sheetViews>
    <sheetView showGridLines="0" showZeros="0" workbookViewId="0" topLeftCell="A1">
      <selection activeCell="C43" sqref="C43"/>
    </sheetView>
  </sheetViews>
  <sheetFormatPr defaultColWidth="9.00390625" defaultRowHeight="12.75"/>
  <cols>
    <col min="1" max="1" width="4.375" style="129" customWidth="1"/>
    <col min="2" max="2" width="11.625" style="129" customWidth="1"/>
    <col min="3" max="3" width="40.375" style="129" customWidth="1"/>
    <col min="4" max="4" width="5.625" style="129" customWidth="1"/>
    <col min="5" max="5" width="8.625" style="138" customWidth="1"/>
    <col min="6" max="6" width="9.875" style="129" customWidth="1"/>
    <col min="7" max="7" width="13.875" style="129" customWidth="1"/>
    <col min="8" max="11" width="9.125" style="129" customWidth="1"/>
    <col min="12" max="12" width="75.375" style="129" customWidth="1"/>
    <col min="13" max="13" width="45.25390625" style="129" customWidth="1"/>
    <col min="14" max="16384" width="9.125" style="129" customWidth="1"/>
  </cols>
  <sheetData>
    <row r="1" spans="1:7" ht="15.75">
      <c r="A1" s="191" t="s">
        <v>70</v>
      </c>
      <c r="B1" s="191"/>
      <c r="C1" s="191"/>
      <c r="D1" s="191"/>
      <c r="E1" s="191"/>
      <c r="F1" s="191"/>
      <c r="G1" s="191"/>
    </row>
    <row r="2" spans="2:7" ht="14.25" customHeight="1" thickBot="1">
      <c r="B2" s="130"/>
      <c r="C2" s="131"/>
      <c r="D2" s="131"/>
      <c r="E2" s="132"/>
      <c r="F2" s="131"/>
      <c r="G2" s="131"/>
    </row>
    <row r="3" spans="1:7" ht="13.5" thickTop="1">
      <c r="A3" s="184" t="s">
        <v>5</v>
      </c>
      <c r="B3" s="185"/>
      <c r="C3" s="76" t="str">
        <f>CONCATENATE(cislostavby," ",nazevstavby)</f>
        <v>8121 DOKONČENÍ REKONSTROKCE SYNAGOGY ČKYNĚ</v>
      </c>
      <c r="D3" s="77"/>
      <c r="E3" s="133" t="s">
        <v>0</v>
      </c>
      <c r="F3" s="134">
        <f>Rekapitulace!H1</f>
        <v>0</v>
      </c>
      <c r="G3" s="135"/>
    </row>
    <row r="4" spans="1:7" ht="13.5" thickBot="1">
      <c r="A4" s="192" t="s">
        <v>1</v>
      </c>
      <c r="B4" s="187"/>
      <c r="C4" s="82" t="str">
        <f>CONCATENATE(cisloobjektu," ",nazevobjektu)</f>
        <v>03 ZPEVNĚNÉ PLOCHY</v>
      </c>
      <c r="D4" s="83"/>
      <c r="E4" s="193">
        <f>Rekapitulace!G2</f>
        <v>0</v>
      </c>
      <c r="F4" s="194"/>
      <c r="G4" s="195"/>
    </row>
    <row r="5" spans="1:7" ht="13.5" thickTop="1">
      <c r="A5" s="136"/>
      <c r="B5" s="137"/>
      <c r="C5" s="137"/>
      <c r="G5" s="139"/>
    </row>
    <row r="6" spans="1:7" ht="12.75">
      <c r="A6" s="140" t="s">
        <v>58</v>
      </c>
      <c r="B6" s="141" t="s">
        <v>59</v>
      </c>
      <c r="C6" s="141" t="s">
        <v>60</v>
      </c>
      <c r="D6" s="141" t="s">
        <v>61</v>
      </c>
      <c r="E6" s="142" t="s">
        <v>62</v>
      </c>
      <c r="F6" s="141" t="s">
        <v>63</v>
      </c>
      <c r="G6" s="143" t="s">
        <v>64</v>
      </c>
    </row>
    <row r="7" spans="1:15" ht="12.75">
      <c r="A7" s="144" t="s">
        <v>65</v>
      </c>
      <c r="B7" s="145" t="s">
        <v>66</v>
      </c>
      <c r="C7" s="146" t="s">
        <v>67</v>
      </c>
      <c r="D7" s="147"/>
      <c r="E7" s="148"/>
      <c r="F7" s="148"/>
      <c r="G7" s="149"/>
      <c r="H7" s="150"/>
      <c r="I7" s="150"/>
      <c r="O7" s="151">
        <v>1</v>
      </c>
    </row>
    <row r="8" spans="1:104" ht="12.75">
      <c r="A8" s="152">
        <v>1</v>
      </c>
      <c r="B8" s="153" t="s">
        <v>75</v>
      </c>
      <c r="C8" s="154" t="s">
        <v>76</v>
      </c>
      <c r="D8" s="155" t="s">
        <v>77</v>
      </c>
      <c r="E8" s="156">
        <v>162.5</v>
      </c>
      <c r="F8" s="156">
        <v>0</v>
      </c>
      <c r="G8" s="157">
        <f aca="true" t="shared" si="0" ref="G8:G15">E8*F8</f>
        <v>0</v>
      </c>
      <c r="O8" s="151">
        <v>2</v>
      </c>
      <c r="AA8" s="129">
        <v>1</v>
      </c>
      <c r="AB8" s="129">
        <v>1</v>
      </c>
      <c r="AC8" s="129">
        <v>1</v>
      </c>
      <c r="AZ8" s="129">
        <v>1</v>
      </c>
      <c r="BA8" s="129">
        <f aca="true" t="shared" si="1" ref="BA8:BA15">IF(AZ8=1,G8,0)</f>
        <v>0</v>
      </c>
      <c r="BB8" s="129">
        <f aca="true" t="shared" si="2" ref="BB8:BB15">IF(AZ8=2,G8,0)</f>
        <v>0</v>
      </c>
      <c r="BC8" s="129">
        <f aca="true" t="shared" si="3" ref="BC8:BC15">IF(AZ8=3,G8,0)</f>
        <v>0</v>
      </c>
      <c r="BD8" s="129">
        <f aca="true" t="shared" si="4" ref="BD8:BD15">IF(AZ8=4,G8,0)</f>
        <v>0</v>
      </c>
      <c r="BE8" s="129">
        <f aca="true" t="shared" si="5" ref="BE8:BE15">IF(AZ8=5,G8,0)</f>
        <v>0</v>
      </c>
      <c r="CZ8" s="129">
        <v>0</v>
      </c>
    </row>
    <row r="9" spans="1:104" ht="12.75">
      <c r="A9" s="152">
        <v>2</v>
      </c>
      <c r="B9" s="153" t="s">
        <v>78</v>
      </c>
      <c r="C9" s="154" t="s">
        <v>79</v>
      </c>
      <c r="D9" s="155" t="s">
        <v>80</v>
      </c>
      <c r="E9" s="156">
        <v>32.54</v>
      </c>
      <c r="F9" s="156">
        <v>0</v>
      </c>
      <c r="G9" s="157">
        <f t="shared" si="0"/>
        <v>0</v>
      </c>
      <c r="O9" s="151">
        <v>2</v>
      </c>
      <c r="AA9" s="129">
        <v>1</v>
      </c>
      <c r="AB9" s="129">
        <v>1</v>
      </c>
      <c r="AC9" s="129">
        <v>1</v>
      </c>
      <c r="AZ9" s="129">
        <v>1</v>
      </c>
      <c r="BA9" s="129">
        <f t="shared" si="1"/>
        <v>0</v>
      </c>
      <c r="BB9" s="129">
        <f t="shared" si="2"/>
        <v>0</v>
      </c>
      <c r="BC9" s="129">
        <f t="shared" si="3"/>
        <v>0</v>
      </c>
      <c r="BD9" s="129">
        <f t="shared" si="4"/>
        <v>0</v>
      </c>
      <c r="BE9" s="129">
        <f t="shared" si="5"/>
        <v>0</v>
      </c>
      <c r="CZ9" s="129">
        <v>0</v>
      </c>
    </row>
    <row r="10" spans="1:104" ht="12.75">
      <c r="A10" s="152">
        <v>3</v>
      </c>
      <c r="B10" s="153" t="s">
        <v>81</v>
      </c>
      <c r="C10" s="154" t="s">
        <v>82</v>
      </c>
      <c r="D10" s="155" t="s">
        <v>80</v>
      </c>
      <c r="E10" s="156">
        <v>32.54</v>
      </c>
      <c r="F10" s="156">
        <v>0</v>
      </c>
      <c r="G10" s="157">
        <f t="shared" si="0"/>
        <v>0</v>
      </c>
      <c r="O10" s="151">
        <v>2</v>
      </c>
      <c r="AA10" s="129">
        <v>1</v>
      </c>
      <c r="AB10" s="129">
        <v>1</v>
      </c>
      <c r="AC10" s="129">
        <v>1</v>
      </c>
      <c r="AZ10" s="129">
        <v>1</v>
      </c>
      <c r="BA10" s="129">
        <f t="shared" si="1"/>
        <v>0</v>
      </c>
      <c r="BB10" s="129">
        <f t="shared" si="2"/>
        <v>0</v>
      </c>
      <c r="BC10" s="129">
        <f t="shared" si="3"/>
        <v>0</v>
      </c>
      <c r="BD10" s="129">
        <f t="shared" si="4"/>
        <v>0</v>
      </c>
      <c r="BE10" s="129">
        <f t="shared" si="5"/>
        <v>0</v>
      </c>
      <c r="CZ10" s="129">
        <v>0</v>
      </c>
    </row>
    <row r="11" spans="1:104" ht="12.75">
      <c r="A11" s="152">
        <v>4</v>
      </c>
      <c r="B11" s="153" t="s">
        <v>83</v>
      </c>
      <c r="C11" s="154" t="s">
        <v>84</v>
      </c>
      <c r="D11" s="155" t="s">
        <v>77</v>
      </c>
      <c r="E11" s="156">
        <v>426.9</v>
      </c>
      <c r="F11" s="156">
        <v>0</v>
      </c>
      <c r="G11" s="157">
        <f t="shared" si="0"/>
        <v>0</v>
      </c>
      <c r="O11" s="151">
        <v>2</v>
      </c>
      <c r="AA11" s="129">
        <v>1</v>
      </c>
      <c r="AB11" s="129">
        <v>1</v>
      </c>
      <c r="AC11" s="129">
        <v>1</v>
      </c>
      <c r="AZ11" s="129">
        <v>1</v>
      </c>
      <c r="BA11" s="129">
        <f t="shared" si="1"/>
        <v>0</v>
      </c>
      <c r="BB11" s="129">
        <f t="shared" si="2"/>
        <v>0</v>
      </c>
      <c r="BC11" s="129">
        <f t="shared" si="3"/>
        <v>0</v>
      </c>
      <c r="BD11" s="129">
        <f t="shared" si="4"/>
        <v>0</v>
      </c>
      <c r="BE11" s="129">
        <f t="shared" si="5"/>
        <v>0</v>
      </c>
      <c r="CZ11" s="129">
        <v>3E-06</v>
      </c>
    </row>
    <row r="12" spans="1:104" ht="12.75">
      <c r="A12" s="152">
        <v>5</v>
      </c>
      <c r="B12" s="153" t="s">
        <v>85</v>
      </c>
      <c r="C12" s="154" t="s">
        <v>86</v>
      </c>
      <c r="D12" s="155" t="s">
        <v>77</v>
      </c>
      <c r="E12" s="156">
        <v>426.9</v>
      </c>
      <c r="F12" s="156">
        <v>0</v>
      </c>
      <c r="G12" s="157">
        <f t="shared" si="0"/>
        <v>0</v>
      </c>
      <c r="O12" s="151">
        <v>2</v>
      </c>
      <c r="AA12" s="129">
        <v>1</v>
      </c>
      <c r="AB12" s="129">
        <v>1</v>
      </c>
      <c r="AC12" s="129">
        <v>1</v>
      </c>
      <c r="AZ12" s="129">
        <v>1</v>
      </c>
      <c r="BA12" s="129">
        <f t="shared" si="1"/>
        <v>0</v>
      </c>
      <c r="BB12" s="129">
        <f t="shared" si="2"/>
        <v>0</v>
      </c>
      <c r="BC12" s="129">
        <f t="shared" si="3"/>
        <v>0</v>
      </c>
      <c r="BD12" s="129">
        <f t="shared" si="4"/>
        <v>0</v>
      </c>
      <c r="BE12" s="129">
        <f t="shared" si="5"/>
        <v>0</v>
      </c>
      <c r="CZ12" s="129">
        <v>0</v>
      </c>
    </row>
    <row r="13" spans="1:104" ht="12.75">
      <c r="A13" s="152">
        <v>6</v>
      </c>
      <c r="B13" s="153" t="s">
        <v>87</v>
      </c>
      <c r="C13" s="154" t="s">
        <v>88</v>
      </c>
      <c r="D13" s="155" t="s">
        <v>80</v>
      </c>
      <c r="E13" s="156">
        <v>20</v>
      </c>
      <c r="F13" s="156">
        <v>0</v>
      </c>
      <c r="G13" s="157">
        <f t="shared" si="0"/>
        <v>0</v>
      </c>
      <c r="O13" s="151">
        <v>2</v>
      </c>
      <c r="AA13" s="129">
        <v>1</v>
      </c>
      <c r="AB13" s="129">
        <v>1</v>
      </c>
      <c r="AC13" s="129">
        <v>1</v>
      </c>
      <c r="AZ13" s="129">
        <v>1</v>
      </c>
      <c r="BA13" s="129">
        <f t="shared" si="1"/>
        <v>0</v>
      </c>
      <c r="BB13" s="129">
        <f t="shared" si="2"/>
        <v>0</v>
      </c>
      <c r="BC13" s="129">
        <f t="shared" si="3"/>
        <v>0</v>
      </c>
      <c r="BD13" s="129">
        <f t="shared" si="4"/>
        <v>0</v>
      </c>
      <c r="BE13" s="129">
        <f t="shared" si="5"/>
        <v>0</v>
      </c>
      <c r="CZ13" s="129">
        <v>0</v>
      </c>
    </row>
    <row r="14" spans="1:104" ht="12.75">
      <c r="A14" s="152">
        <v>7</v>
      </c>
      <c r="B14" s="153" t="s">
        <v>89</v>
      </c>
      <c r="C14" s="154" t="s">
        <v>90</v>
      </c>
      <c r="D14" s="155" t="s">
        <v>77</v>
      </c>
      <c r="E14" s="156">
        <v>426.9</v>
      </c>
      <c r="F14" s="156">
        <v>0</v>
      </c>
      <c r="G14" s="157">
        <f t="shared" si="0"/>
        <v>0</v>
      </c>
      <c r="O14" s="151">
        <v>2</v>
      </c>
      <c r="AA14" s="129">
        <v>1</v>
      </c>
      <c r="AB14" s="129">
        <v>1</v>
      </c>
      <c r="AC14" s="129">
        <v>1</v>
      </c>
      <c r="AZ14" s="129">
        <v>1</v>
      </c>
      <c r="BA14" s="129">
        <f t="shared" si="1"/>
        <v>0</v>
      </c>
      <c r="BB14" s="129">
        <f t="shared" si="2"/>
        <v>0</v>
      </c>
      <c r="BC14" s="129">
        <f t="shared" si="3"/>
        <v>0</v>
      </c>
      <c r="BD14" s="129">
        <f t="shared" si="4"/>
        <v>0</v>
      </c>
      <c r="BE14" s="129">
        <f t="shared" si="5"/>
        <v>0</v>
      </c>
      <c r="CZ14" s="129">
        <v>0</v>
      </c>
    </row>
    <row r="15" spans="1:104" ht="12.75">
      <c r="A15" s="152">
        <v>8</v>
      </c>
      <c r="B15" s="153" t="s">
        <v>91</v>
      </c>
      <c r="C15" s="154" t="s">
        <v>92</v>
      </c>
      <c r="D15" s="155" t="s">
        <v>80</v>
      </c>
      <c r="E15" s="156">
        <v>32.54</v>
      </c>
      <c r="F15" s="156">
        <v>0</v>
      </c>
      <c r="G15" s="157">
        <f t="shared" si="0"/>
        <v>0</v>
      </c>
      <c r="O15" s="151">
        <v>2</v>
      </c>
      <c r="AA15" s="129">
        <v>1</v>
      </c>
      <c r="AB15" s="129">
        <v>1</v>
      </c>
      <c r="AC15" s="129">
        <v>1</v>
      </c>
      <c r="AZ15" s="129">
        <v>1</v>
      </c>
      <c r="BA15" s="129">
        <f t="shared" si="1"/>
        <v>0</v>
      </c>
      <c r="BB15" s="129">
        <f t="shared" si="2"/>
        <v>0</v>
      </c>
      <c r="BC15" s="129">
        <f t="shared" si="3"/>
        <v>0</v>
      </c>
      <c r="BD15" s="129">
        <f t="shared" si="4"/>
        <v>0</v>
      </c>
      <c r="BE15" s="129">
        <f t="shared" si="5"/>
        <v>0</v>
      </c>
      <c r="CZ15" s="129">
        <v>0</v>
      </c>
    </row>
    <row r="16" spans="1:57" ht="12.75">
      <c r="A16" s="158"/>
      <c r="B16" s="159" t="s">
        <v>68</v>
      </c>
      <c r="C16" s="160" t="str">
        <f>CONCATENATE(B7," ",C7)</f>
        <v>1 Zemní práce</v>
      </c>
      <c r="D16" s="158"/>
      <c r="E16" s="161"/>
      <c r="F16" s="161"/>
      <c r="G16" s="162">
        <f>SUM(G7:G15)</f>
        <v>0</v>
      </c>
      <c r="O16" s="151">
        <v>4</v>
      </c>
      <c r="BA16" s="163">
        <f>SUM(BA7:BA15)</f>
        <v>0</v>
      </c>
      <c r="BB16" s="163">
        <f>SUM(BB7:BB15)</f>
        <v>0</v>
      </c>
      <c r="BC16" s="163">
        <f>SUM(BC7:BC15)</f>
        <v>0</v>
      </c>
      <c r="BD16" s="163">
        <f>SUM(BD7:BD15)</f>
        <v>0</v>
      </c>
      <c r="BE16" s="163">
        <f>SUM(BE7:BE15)</f>
        <v>0</v>
      </c>
    </row>
    <row r="17" spans="1:15" ht="12.75">
      <c r="A17" s="144" t="s">
        <v>65</v>
      </c>
      <c r="B17" s="145" t="s">
        <v>93</v>
      </c>
      <c r="C17" s="146" t="s">
        <v>94</v>
      </c>
      <c r="D17" s="147"/>
      <c r="E17" s="148"/>
      <c r="F17" s="148"/>
      <c r="G17" s="149"/>
      <c r="H17" s="150"/>
      <c r="I17" s="150"/>
      <c r="O17" s="151">
        <v>1</v>
      </c>
    </row>
    <row r="18" spans="1:104" ht="12.75">
      <c r="A18" s="152">
        <v>9</v>
      </c>
      <c r="B18" s="153" t="s">
        <v>95</v>
      </c>
      <c r="C18" s="154" t="s">
        <v>96</v>
      </c>
      <c r="D18" s="155" t="s">
        <v>77</v>
      </c>
      <c r="E18" s="156">
        <v>3</v>
      </c>
      <c r="F18" s="156">
        <v>0</v>
      </c>
      <c r="G18" s="157">
        <f aca="true" t="shared" si="6" ref="G18:G29">E18*F18</f>
        <v>0</v>
      </c>
      <c r="O18" s="151">
        <v>2</v>
      </c>
      <c r="AA18" s="129">
        <v>1</v>
      </c>
      <c r="AB18" s="129">
        <v>1</v>
      </c>
      <c r="AC18" s="129">
        <v>1</v>
      </c>
      <c r="AZ18" s="129">
        <v>1</v>
      </c>
      <c r="BA18" s="129">
        <f aca="true" t="shared" si="7" ref="BA18:BA29">IF(AZ18=1,G18,0)</f>
        <v>0</v>
      </c>
      <c r="BB18" s="129">
        <f aca="true" t="shared" si="8" ref="BB18:BB29">IF(AZ18=2,G18,0)</f>
        <v>0</v>
      </c>
      <c r="BC18" s="129">
        <f aca="true" t="shared" si="9" ref="BC18:BC29">IF(AZ18=3,G18,0)</f>
        <v>0</v>
      </c>
      <c r="BD18" s="129">
        <f aca="true" t="shared" si="10" ref="BD18:BD29">IF(AZ18=4,G18,0)</f>
        <v>0</v>
      </c>
      <c r="BE18" s="129">
        <f aca="true" t="shared" si="11" ref="BE18:BE29">IF(AZ18=5,G18,0)</f>
        <v>0</v>
      </c>
      <c r="CZ18" s="129">
        <v>0</v>
      </c>
    </row>
    <row r="19" spans="1:104" ht="12.75">
      <c r="A19" s="152">
        <v>10</v>
      </c>
      <c r="B19" s="153" t="s">
        <v>97</v>
      </c>
      <c r="C19" s="154" t="s">
        <v>98</v>
      </c>
      <c r="D19" s="155" t="s">
        <v>77</v>
      </c>
      <c r="E19" s="156">
        <v>1.5</v>
      </c>
      <c r="F19" s="156">
        <v>0</v>
      </c>
      <c r="G19" s="157">
        <f t="shared" si="6"/>
        <v>0</v>
      </c>
      <c r="O19" s="151">
        <v>2</v>
      </c>
      <c r="AA19" s="129">
        <v>1</v>
      </c>
      <c r="AB19" s="129">
        <v>1</v>
      </c>
      <c r="AC19" s="129">
        <v>1</v>
      </c>
      <c r="AZ19" s="129">
        <v>1</v>
      </c>
      <c r="BA19" s="129">
        <f t="shared" si="7"/>
        <v>0</v>
      </c>
      <c r="BB19" s="129">
        <f t="shared" si="8"/>
        <v>0</v>
      </c>
      <c r="BC19" s="129">
        <f t="shared" si="9"/>
        <v>0</v>
      </c>
      <c r="BD19" s="129">
        <f t="shared" si="10"/>
        <v>0</v>
      </c>
      <c r="BE19" s="129">
        <f t="shared" si="11"/>
        <v>0</v>
      </c>
      <c r="CZ19" s="129">
        <v>0</v>
      </c>
    </row>
    <row r="20" spans="1:104" ht="12.75">
      <c r="A20" s="152">
        <v>11</v>
      </c>
      <c r="B20" s="153" t="s">
        <v>99</v>
      </c>
      <c r="C20" s="154" t="s">
        <v>100</v>
      </c>
      <c r="D20" s="155" t="s">
        <v>77</v>
      </c>
      <c r="E20" s="156">
        <v>2.6</v>
      </c>
      <c r="F20" s="156">
        <v>0</v>
      </c>
      <c r="G20" s="157">
        <f t="shared" si="6"/>
        <v>0</v>
      </c>
      <c r="O20" s="151">
        <v>2</v>
      </c>
      <c r="AA20" s="129">
        <v>1</v>
      </c>
      <c r="AB20" s="129">
        <v>1</v>
      </c>
      <c r="AC20" s="129">
        <v>1</v>
      </c>
      <c r="AZ20" s="129">
        <v>1</v>
      </c>
      <c r="BA20" s="129">
        <f t="shared" si="7"/>
        <v>0</v>
      </c>
      <c r="BB20" s="129">
        <f t="shared" si="8"/>
        <v>0</v>
      </c>
      <c r="BC20" s="129">
        <f t="shared" si="9"/>
        <v>0</v>
      </c>
      <c r="BD20" s="129">
        <f t="shared" si="10"/>
        <v>0</v>
      </c>
      <c r="BE20" s="129">
        <f t="shared" si="11"/>
        <v>0</v>
      </c>
      <c r="CZ20" s="129">
        <v>0</v>
      </c>
    </row>
    <row r="21" spans="1:104" ht="12.75">
      <c r="A21" s="152">
        <v>12</v>
      </c>
      <c r="B21" s="153" t="s">
        <v>101</v>
      </c>
      <c r="C21" s="154" t="s">
        <v>102</v>
      </c>
      <c r="D21" s="155" t="s">
        <v>77</v>
      </c>
      <c r="E21" s="156">
        <v>91.3</v>
      </c>
      <c r="F21" s="156">
        <v>0</v>
      </c>
      <c r="G21" s="157">
        <f t="shared" si="6"/>
        <v>0</v>
      </c>
      <c r="O21" s="151">
        <v>2</v>
      </c>
      <c r="AA21" s="129">
        <v>1</v>
      </c>
      <c r="AB21" s="129">
        <v>1</v>
      </c>
      <c r="AC21" s="129">
        <v>1</v>
      </c>
      <c r="AZ21" s="129">
        <v>1</v>
      </c>
      <c r="BA21" s="129">
        <f t="shared" si="7"/>
        <v>0</v>
      </c>
      <c r="BB21" s="129">
        <f t="shared" si="8"/>
        <v>0</v>
      </c>
      <c r="BC21" s="129">
        <f t="shared" si="9"/>
        <v>0</v>
      </c>
      <c r="BD21" s="129">
        <f t="shared" si="10"/>
        <v>0</v>
      </c>
      <c r="BE21" s="129">
        <f t="shared" si="11"/>
        <v>0</v>
      </c>
      <c r="CZ21" s="129">
        <v>0.29</v>
      </c>
    </row>
    <row r="22" spans="1:104" ht="12.75">
      <c r="A22" s="152">
        <v>13</v>
      </c>
      <c r="B22" s="153" t="s">
        <v>103</v>
      </c>
      <c r="C22" s="154" t="s">
        <v>104</v>
      </c>
      <c r="D22" s="155" t="s">
        <v>77</v>
      </c>
      <c r="E22" s="156">
        <v>65.7</v>
      </c>
      <c r="F22" s="156">
        <v>0</v>
      </c>
      <c r="G22" s="157">
        <f t="shared" si="6"/>
        <v>0</v>
      </c>
      <c r="O22" s="151">
        <v>2</v>
      </c>
      <c r="AA22" s="129">
        <v>1</v>
      </c>
      <c r="AB22" s="129">
        <v>1</v>
      </c>
      <c r="AC22" s="129">
        <v>1</v>
      </c>
      <c r="AZ22" s="129">
        <v>1</v>
      </c>
      <c r="BA22" s="129">
        <f t="shared" si="7"/>
        <v>0</v>
      </c>
      <c r="BB22" s="129">
        <f t="shared" si="8"/>
        <v>0</v>
      </c>
      <c r="BC22" s="129">
        <f t="shared" si="9"/>
        <v>0</v>
      </c>
      <c r="BD22" s="129">
        <f t="shared" si="10"/>
        <v>0</v>
      </c>
      <c r="BE22" s="129">
        <f t="shared" si="11"/>
        <v>0</v>
      </c>
      <c r="CZ22" s="129">
        <v>0.2</v>
      </c>
    </row>
    <row r="23" spans="1:104" ht="12.75">
      <c r="A23" s="152">
        <v>14</v>
      </c>
      <c r="B23" s="153" t="s">
        <v>105</v>
      </c>
      <c r="C23" s="154" t="s">
        <v>106</v>
      </c>
      <c r="D23" s="155" t="s">
        <v>77</v>
      </c>
      <c r="E23" s="156">
        <v>91.3</v>
      </c>
      <c r="F23" s="156">
        <v>0</v>
      </c>
      <c r="G23" s="157">
        <f t="shared" si="6"/>
        <v>0</v>
      </c>
      <c r="O23" s="151">
        <v>2</v>
      </c>
      <c r="AA23" s="129">
        <v>1</v>
      </c>
      <c r="AB23" s="129">
        <v>1</v>
      </c>
      <c r="AC23" s="129">
        <v>1</v>
      </c>
      <c r="AZ23" s="129">
        <v>1</v>
      </c>
      <c r="BA23" s="129">
        <f t="shared" si="7"/>
        <v>0</v>
      </c>
      <c r="BB23" s="129">
        <f t="shared" si="8"/>
        <v>0</v>
      </c>
      <c r="BC23" s="129">
        <f t="shared" si="9"/>
        <v>0</v>
      </c>
      <c r="BD23" s="129">
        <f t="shared" si="10"/>
        <v>0</v>
      </c>
      <c r="BE23" s="129">
        <f t="shared" si="11"/>
        <v>0</v>
      </c>
      <c r="CZ23" s="129">
        <v>0</v>
      </c>
    </row>
    <row r="24" spans="1:104" ht="12.75">
      <c r="A24" s="152">
        <v>15</v>
      </c>
      <c r="B24" s="153" t="s">
        <v>107</v>
      </c>
      <c r="C24" s="154" t="s">
        <v>108</v>
      </c>
      <c r="D24" s="155" t="s">
        <v>77</v>
      </c>
      <c r="E24" s="156">
        <v>2.6</v>
      </c>
      <c r="F24" s="156">
        <v>0</v>
      </c>
      <c r="G24" s="157">
        <f t="shared" si="6"/>
        <v>0</v>
      </c>
      <c r="O24" s="151">
        <v>2</v>
      </c>
      <c r="AA24" s="129">
        <v>1</v>
      </c>
      <c r="AB24" s="129">
        <v>1</v>
      </c>
      <c r="AC24" s="129">
        <v>1</v>
      </c>
      <c r="AZ24" s="129">
        <v>1</v>
      </c>
      <c r="BA24" s="129">
        <f t="shared" si="7"/>
        <v>0</v>
      </c>
      <c r="BB24" s="129">
        <f t="shared" si="8"/>
        <v>0</v>
      </c>
      <c r="BC24" s="129">
        <f t="shared" si="9"/>
        <v>0</v>
      </c>
      <c r="BD24" s="129">
        <f t="shared" si="10"/>
        <v>0</v>
      </c>
      <c r="BE24" s="129">
        <f t="shared" si="11"/>
        <v>0</v>
      </c>
      <c r="CZ24" s="129">
        <v>0.32</v>
      </c>
    </row>
    <row r="25" spans="1:104" ht="12.75">
      <c r="A25" s="152">
        <v>16</v>
      </c>
      <c r="B25" s="153" t="s">
        <v>109</v>
      </c>
      <c r="C25" s="154" t="s">
        <v>110</v>
      </c>
      <c r="D25" s="155" t="s">
        <v>77</v>
      </c>
      <c r="E25" s="156">
        <v>65.7</v>
      </c>
      <c r="F25" s="156">
        <v>0</v>
      </c>
      <c r="G25" s="157">
        <f t="shared" si="6"/>
        <v>0</v>
      </c>
      <c r="O25" s="151">
        <v>2</v>
      </c>
      <c r="AA25" s="129">
        <v>1</v>
      </c>
      <c r="AB25" s="129">
        <v>1</v>
      </c>
      <c r="AC25" s="129">
        <v>1</v>
      </c>
      <c r="AZ25" s="129">
        <v>1</v>
      </c>
      <c r="BA25" s="129">
        <f t="shared" si="7"/>
        <v>0</v>
      </c>
      <c r="BB25" s="129">
        <f t="shared" si="8"/>
        <v>0</v>
      </c>
      <c r="BC25" s="129">
        <f t="shared" si="9"/>
        <v>0</v>
      </c>
      <c r="BD25" s="129">
        <f t="shared" si="10"/>
        <v>0</v>
      </c>
      <c r="BE25" s="129">
        <f t="shared" si="11"/>
        <v>0</v>
      </c>
      <c r="CZ25" s="129">
        <v>0</v>
      </c>
    </row>
    <row r="26" spans="1:104" ht="12.75">
      <c r="A26" s="152">
        <v>17</v>
      </c>
      <c r="B26" s="153" t="s">
        <v>111</v>
      </c>
      <c r="C26" s="154" t="s">
        <v>112</v>
      </c>
      <c r="D26" s="155" t="s">
        <v>113</v>
      </c>
      <c r="E26" s="156">
        <v>68.9</v>
      </c>
      <c r="F26" s="156">
        <v>0</v>
      </c>
      <c r="G26" s="157">
        <f t="shared" si="6"/>
        <v>0</v>
      </c>
      <c r="O26" s="151">
        <v>2</v>
      </c>
      <c r="AA26" s="129">
        <v>1</v>
      </c>
      <c r="AB26" s="129">
        <v>1</v>
      </c>
      <c r="AC26" s="129">
        <v>1</v>
      </c>
      <c r="AZ26" s="129">
        <v>1</v>
      </c>
      <c r="BA26" s="129">
        <f t="shared" si="7"/>
        <v>0</v>
      </c>
      <c r="BB26" s="129">
        <f t="shared" si="8"/>
        <v>0</v>
      </c>
      <c r="BC26" s="129">
        <f t="shared" si="9"/>
        <v>0</v>
      </c>
      <c r="BD26" s="129">
        <f t="shared" si="10"/>
        <v>0</v>
      </c>
      <c r="BE26" s="129">
        <f t="shared" si="11"/>
        <v>0</v>
      </c>
      <c r="CZ26" s="129">
        <v>0.105</v>
      </c>
    </row>
    <row r="27" spans="1:104" ht="12.75">
      <c r="A27" s="152">
        <v>18</v>
      </c>
      <c r="B27" s="153" t="s">
        <v>114</v>
      </c>
      <c r="C27" s="154" t="s">
        <v>115</v>
      </c>
      <c r="D27" s="155" t="s">
        <v>77</v>
      </c>
      <c r="E27" s="156">
        <v>164.85</v>
      </c>
      <c r="F27" s="156">
        <v>0</v>
      </c>
      <c r="G27" s="157">
        <f t="shared" si="6"/>
        <v>0</v>
      </c>
      <c r="O27" s="151">
        <v>2</v>
      </c>
      <c r="AA27" s="129">
        <v>3</v>
      </c>
      <c r="AB27" s="129">
        <v>1</v>
      </c>
      <c r="AC27" s="129">
        <v>58380106</v>
      </c>
      <c r="AZ27" s="129">
        <v>1</v>
      </c>
      <c r="BA27" s="129">
        <f t="shared" si="7"/>
        <v>0</v>
      </c>
      <c r="BB27" s="129">
        <f t="shared" si="8"/>
        <v>0</v>
      </c>
      <c r="BC27" s="129">
        <f t="shared" si="9"/>
        <v>0</v>
      </c>
      <c r="BD27" s="129">
        <f t="shared" si="10"/>
        <v>0</v>
      </c>
      <c r="BE27" s="129">
        <f t="shared" si="11"/>
        <v>0</v>
      </c>
      <c r="CZ27" s="129">
        <v>0.166</v>
      </c>
    </row>
    <row r="28" spans="1:104" ht="12.75">
      <c r="A28" s="152">
        <v>19</v>
      </c>
      <c r="B28" s="153" t="s">
        <v>116</v>
      </c>
      <c r="C28" s="154" t="s">
        <v>117</v>
      </c>
      <c r="D28" s="155" t="s">
        <v>113</v>
      </c>
      <c r="E28" s="156">
        <v>70.967</v>
      </c>
      <c r="F28" s="156">
        <v>0</v>
      </c>
      <c r="G28" s="157">
        <f t="shared" si="6"/>
        <v>0</v>
      </c>
      <c r="O28" s="151">
        <v>2</v>
      </c>
      <c r="AA28" s="129">
        <v>3</v>
      </c>
      <c r="AB28" s="129">
        <v>1</v>
      </c>
      <c r="AC28" s="129">
        <v>58380581</v>
      </c>
      <c r="AZ28" s="129">
        <v>1</v>
      </c>
      <c r="BA28" s="129">
        <f t="shared" si="7"/>
        <v>0</v>
      </c>
      <c r="BB28" s="129">
        <f t="shared" si="8"/>
        <v>0</v>
      </c>
      <c r="BC28" s="129">
        <f t="shared" si="9"/>
        <v>0</v>
      </c>
      <c r="BD28" s="129">
        <f t="shared" si="10"/>
        <v>0</v>
      </c>
      <c r="BE28" s="129">
        <f t="shared" si="11"/>
        <v>0</v>
      </c>
      <c r="CZ28" s="129">
        <v>0.075</v>
      </c>
    </row>
    <row r="29" spans="1:104" ht="12.75">
      <c r="A29" s="152">
        <v>20</v>
      </c>
      <c r="B29" s="153" t="s">
        <v>118</v>
      </c>
      <c r="C29" s="154" t="s">
        <v>119</v>
      </c>
      <c r="D29" s="155" t="s">
        <v>120</v>
      </c>
      <c r="E29" s="156">
        <v>80.3724057</v>
      </c>
      <c r="F29" s="156">
        <v>0</v>
      </c>
      <c r="G29" s="157">
        <f t="shared" si="6"/>
        <v>0</v>
      </c>
      <c r="O29" s="151">
        <v>2</v>
      </c>
      <c r="AA29" s="129">
        <v>7</v>
      </c>
      <c r="AB29" s="129">
        <v>1</v>
      </c>
      <c r="AC29" s="129">
        <v>2</v>
      </c>
      <c r="AZ29" s="129">
        <v>1</v>
      </c>
      <c r="BA29" s="129">
        <f t="shared" si="7"/>
        <v>0</v>
      </c>
      <c r="BB29" s="129">
        <f t="shared" si="8"/>
        <v>0</v>
      </c>
      <c r="BC29" s="129">
        <f t="shared" si="9"/>
        <v>0</v>
      </c>
      <c r="BD29" s="129">
        <f t="shared" si="10"/>
        <v>0</v>
      </c>
      <c r="BE29" s="129">
        <f t="shared" si="11"/>
        <v>0</v>
      </c>
      <c r="CZ29" s="129">
        <v>0</v>
      </c>
    </row>
    <row r="30" spans="1:57" ht="12.75">
      <c r="A30" s="158"/>
      <c r="B30" s="159" t="s">
        <v>68</v>
      </c>
      <c r="C30" s="160" t="str">
        <f>CONCATENATE(B17," ",C17)</f>
        <v>5 Komunikace</v>
      </c>
      <c r="D30" s="158"/>
      <c r="E30" s="161"/>
      <c r="F30" s="161"/>
      <c r="G30" s="162">
        <f>SUM(G17:G29)</f>
        <v>0</v>
      </c>
      <c r="O30" s="151">
        <v>4</v>
      </c>
      <c r="BA30" s="163">
        <f>SUM(BA17:BA29)</f>
        <v>0</v>
      </c>
      <c r="BB30" s="163">
        <f>SUM(BB17:BB29)</f>
        <v>0</v>
      </c>
      <c r="BC30" s="163">
        <f>SUM(BC17:BC29)</f>
        <v>0</v>
      </c>
      <c r="BD30" s="163">
        <f>SUM(BD17:BD29)</f>
        <v>0</v>
      </c>
      <c r="BE30" s="163">
        <f>SUM(BE17:BE29)</f>
        <v>0</v>
      </c>
    </row>
    <row r="31" spans="1:15" ht="12.75">
      <c r="A31" s="144" t="s">
        <v>65</v>
      </c>
      <c r="B31" s="145" t="s">
        <v>121</v>
      </c>
      <c r="C31" s="146" t="s">
        <v>122</v>
      </c>
      <c r="D31" s="147"/>
      <c r="E31" s="148"/>
      <c r="F31" s="148"/>
      <c r="G31" s="149"/>
      <c r="H31" s="150"/>
      <c r="I31" s="150"/>
      <c r="O31" s="151">
        <v>1</v>
      </c>
    </row>
    <row r="32" spans="1:104" ht="12.75">
      <c r="A32" s="152">
        <v>21</v>
      </c>
      <c r="B32" s="153" t="s">
        <v>95</v>
      </c>
      <c r="C32" s="154" t="s">
        <v>96</v>
      </c>
      <c r="D32" s="155" t="s">
        <v>77</v>
      </c>
      <c r="E32" s="156">
        <v>3</v>
      </c>
      <c r="F32" s="156">
        <v>0</v>
      </c>
      <c r="G32" s="157">
        <f>E32*F32</f>
        <v>0</v>
      </c>
      <c r="O32" s="151">
        <v>2</v>
      </c>
      <c r="AA32" s="129">
        <v>1</v>
      </c>
      <c r="AB32" s="129">
        <v>1</v>
      </c>
      <c r="AC32" s="129">
        <v>1</v>
      </c>
      <c r="AZ32" s="129">
        <v>1</v>
      </c>
      <c r="BA32" s="129">
        <f>IF(AZ32=1,G32,0)</f>
        <v>0</v>
      </c>
      <c r="BB32" s="129">
        <f>IF(AZ32=2,G32,0)</f>
        <v>0</v>
      </c>
      <c r="BC32" s="129">
        <f>IF(AZ32=3,G32,0)</f>
        <v>0</v>
      </c>
      <c r="BD32" s="129">
        <f>IF(AZ32=4,G32,0)</f>
        <v>0</v>
      </c>
      <c r="BE32" s="129">
        <f>IF(AZ32=5,G32,0)</f>
        <v>0</v>
      </c>
      <c r="CZ32" s="129">
        <v>0</v>
      </c>
    </row>
    <row r="33" spans="1:104" ht="12.75">
      <c r="A33" s="152">
        <v>22</v>
      </c>
      <c r="B33" s="153" t="s">
        <v>97</v>
      </c>
      <c r="C33" s="154" t="s">
        <v>98</v>
      </c>
      <c r="D33" s="155" t="s">
        <v>77</v>
      </c>
      <c r="E33" s="156">
        <v>1.5</v>
      </c>
      <c r="F33" s="156">
        <v>0</v>
      </c>
      <c r="G33" s="157">
        <f>E33*F33</f>
        <v>0</v>
      </c>
      <c r="O33" s="151">
        <v>2</v>
      </c>
      <c r="AA33" s="129">
        <v>1</v>
      </c>
      <c r="AB33" s="129">
        <v>1</v>
      </c>
      <c r="AC33" s="129">
        <v>1</v>
      </c>
      <c r="AZ33" s="129">
        <v>1</v>
      </c>
      <c r="BA33" s="129">
        <f>IF(AZ33=1,G33,0)</f>
        <v>0</v>
      </c>
      <c r="BB33" s="129">
        <f>IF(AZ33=2,G33,0)</f>
        <v>0</v>
      </c>
      <c r="BC33" s="129">
        <f>IF(AZ33=3,G33,0)</f>
        <v>0</v>
      </c>
      <c r="BD33" s="129">
        <f>IF(AZ33=4,G33,0)</f>
        <v>0</v>
      </c>
      <c r="BE33" s="129">
        <f>IF(AZ33=5,G33,0)</f>
        <v>0</v>
      </c>
      <c r="CZ33" s="129">
        <v>0</v>
      </c>
    </row>
    <row r="34" spans="1:104" ht="12.75">
      <c r="A34" s="152">
        <v>23</v>
      </c>
      <c r="B34" s="153" t="s">
        <v>123</v>
      </c>
      <c r="C34" s="154" t="s">
        <v>124</v>
      </c>
      <c r="D34" s="155" t="s">
        <v>125</v>
      </c>
      <c r="E34" s="156">
        <v>1</v>
      </c>
      <c r="F34" s="156">
        <v>0</v>
      </c>
      <c r="G34" s="157">
        <f>E34*F34</f>
        <v>0</v>
      </c>
      <c r="O34" s="151">
        <v>2</v>
      </c>
      <c r="AA34" s="129">
        <v>1</v>
      </c>
      <c r="AB34" s="129">
        <v>1</v>
      </c>
      <c r="AC34" s="129">
        <v>1</v>
      </c>
      <c r="AZ34" s="129">
        <v>1</v>
      </c>
      <c r="BA34" s="129">
        <f>IF(AZ34=1,G34,0)</f>
        <v>0</v>
      </c>
      <c r="BB34" s="129">
        <f>IF(AZ34=2,G34,0)</f>
        <v>0</v>
      </c>
      <c r="BC34" s="129">
        <f>IF(AZ34=3,G34,0)</f>
        <v>0</v>
      </c>
      <c r="BD34" s="129">
        <f>IF(AZ34=4,G34,0)</f>
        <v>0</v>
      </c>
      <c r="BE34" s="129">
        <f>IF(AZ34=5,G34,0)</f>
        <v>0</v>
      </c>
      <c r="CZ34" s="129">
        <v>0</v>
      </c>
    </row>
    <row r="35" spans="1:57" ht="12.75">
      <c r="A35" s="158"/>
      <c r="B35" s="159" t="s">
        <v>68</v>
      </c>
      <c r="C35" s="160" t="str">
        <f>CONCATENATE(B31," ",C31)</f>
        <v>96 Bourání konstrukcí</v>
      </c>
      <c r="D35" s="158"/>
      <c r="E35" s="161"/>
      <c r="F35" s="161"/>
      <c r="G35" s="162">
        <f>SUM(G31:G34)</f>
        <v>0</v>
      </c>
      <c r="O35" s="151">
        <v>4</v>
      </c>
      <c r="BA35" s="163">
        <f>SUM(BA31:BA34)</f>
        <v>0</v>
      </c>
      <c r="BB35" s="163">
        <f>SUM(BB31:BB34)</f>
        <v>0</v>
      </c>
      <c r="BC35" s="163">
        <f>SUM(BC31:BC34)</f>
        <v>0</v>
      </c>
      <c r="BD35" s="163">
        <f>SUM(BD31:BD34)</f>
        <v>0</v>
      </c>
      <c r="BE35" s="163">
        <f>SUM(BE31:BE34)</f>
        <v>0</v>
      </c>
    </row>
    <row r="36" ht="12.75">
      <c r="E36" s="129"/>
    </row>
    <row r="37" ht="12.75">
      <c r="E37" s="129"/>
    </row>
    <row r="38" ht="12.75">
      <c r="E38" s="129"/>
    </row>
    <row r="39" ht="12.75">
      <c r="E39" s="129"/>
    </row>
    <row r="40" ht="12.75">
      <c r="E40" s="129"/>
    </row>
    <row r="41" ht="12.75">
      <c r="E41" s="129"/>
    </row>
    <row r="42" ht="12.75">
      <c r="E42" s="129"/>
    </row>
    <row r="43" ht="12.75">
      <c r="E43" s="129"/>
    </row>
    <row r="44" ht="12.75">
      <c r="E44" s="129"/>
    </row>
    <row r="45" ht="12.75">
      <c r="E45" s="129"/>
    </row>
    <row r="46" ht="12.75">
      <c r="E46" s="129"/>
    </row>
    <row r="47" ht="12.75">
      <c r="E47" s="129"/>
    </row>
    <row r="48" ht="12.75">
      <c r="E48" s="129"/>
    </row>
    <row r="49" ht="12.75">
      <c r="E49" s="129"/>
    </row>
    <row r="50" ht="12.75">
      <c r="E50" s="129"/>
    </row>
    <row r="51" ht="12.75">
      <c r="E51" s="129"/>
    </row>
    <row r="52" ht="12.75">
      <c r="E52" s="129"/>
    </row>
    <row r="53" ht="12.75">
      <c r="E53" s="129"/>
    </row>
    <row r="54" ht="12.75">
      <c r="E54" s="129"/>
    </row>
    <row r="55" ht="12.75">
      <c r="E55" s="129"/>
    </row>
    <row r="56" ht="12.75">
      <c r="E56" s="129"/>
    </row>
    <row r="57" ht="12.75">
      <c r="E57" s="129"/>
    </row>
    <row r="58" ht="12.75">
      <c r="E58" s="129"/>
    </row>
    <row r="59" spans="1:7" ht="12.75">
      <c r="A59" s="164"/>
      <c r="B59" s="164"/>
      <c r="C59" s="164"/>
      <c r="D59" s="164"/>
      <c r="E59" s="164"/>
      <c r="F59" s="164"/>
      <c r="G59" s="164"/>
    </row>
    <row r="60" spans="1:7" ht="12.75">
      <c r="A60" s="164"/>
      <c r="B60" s="164"/>
      <c r="C60" s="164"/>
      <c r="D60" s="164"/>
      <c r="E60" s="164"/>
      <c r="F60" s="164"/>
      <c r="G60" s="164"/>
    </row>
    <row r="61" spans="1:7" ht="12.75">
      <c r="A61" s="164"/>
      <c r="B61" s="164"/>
      <c r="C61" s="164"/>
      <c r="D61" s="164"/>
      <c r="E61" s="164"/>
      <c r="F61" s="164"/>
      <c r="G61" s="164"/>
    </row>
    <row r="62" spans="1:7" ht="12.75">
      <c r="A62" s="164"/>
      <c r="B62" s="164"/>
      <c r="C62" s="164"/>
      <c r="D62" s="164"/>
      <c r="E62" s="164"/>
      <c r="F62" s="164"/>
      <c r="G62" s="164"/>
    </row>
    <row r="63" ht="12.75">
      <c r="E63" s="129"/>
    </row>
    <row r="64" ht="12.75">
      <c r="E64" s="129"/>
    </row>
    <row r="65" ht="12.75">
      <c r="E65" s="129"/>
    </row>
    <row r="66" ht="12.75">
      <c r="E66" s="129"/>
    </row>
    <row r="67" ht="12.75">
      <c r="E67" s="129"/>
    </row>
    <row r="68" ht="12.75">
      <c r="E68" s="129"/>
    </row>
    <row r="69" ht="12.75">
      <c r="E69" s="129"/>
    </row>
    <row r="70" ht="12.75">
      <c r="E70" s="129"/>
    </row>
    <row r="71" ht="12.75">
      <c r="E71" s="129"/>
    </row>
    <row r="72" ht="12.75">
      <c r="E72" s="129"/>
    </row>
    <row r="73" ht="12.75">
      <c r="E73" s="129"/>
    </row>
    <row r="74" ht="12.75">
      <c r="E74" s="129"/>
    </row>
    <row r="75" ht="12.75">
      <c r="E75" s="129"/>
    </row>
    <row r="76" ht="12.75">
      <c r="E76" s="129"/>
    </row>
    <row r="77" ht="12.75">
      <c r="E77" s="129"/>
    </row>
    <row r="78" ht="12.75">
      <c r="E78" s="129"/>
    </row>
    <row r="79" ht="12.75">
      <c r="E79" s="129"/>
    </row>
    <row r="80" ht="12.75">
      <c r="E80" s="129"/>
    </row>
    <row r="81" ht="12.75">
      <c r="E81" s="129"/>
    </row>
    <row r="82" ht="12.75">
      <c r="E82" s="129"/>
    </row>
    <row r="83" ht="12.75">
      <c r="E83" s="129"/>
    </row>
    <row r="84" ht="12.75">
      <c r="E84" s="129"/>
    </row>
    <row r="85" ht="12.75">
      <c r="E85" s="129"/>
    </row>
    <row r="86" ht="12.75">
      <c r="E86" s="129"/>
    </row>
    <row r="87" ht="12.75">
      <c r="E87" s="129"/>
    </row>
    <row r="88" ht="12.75">
      <c r="E88" s="129"/>
    </row>
    <row r="89" ht="12.75">
      <c r="E89" s="129"/>
    </row>
    <row r="90" ht="12.75">
      <c r="E90" s="129"/>
    </row>
    <row r="91" ht="12.75">
      <c r="E91" s="129"/>
    </row>
    <row r="92" ht="12.75">
      <c r="E92" s="129"/>
    </row>
    <row r="93" ht="12.75">
      <c r="E93" s="129"/>
    </row>
    <row r="94" spans="1:2" ht="12.75">
      <c r="A94" s="165"/>
      <c r="B94" s="165"/>
    </row>
    <row r="95" spans="1:7" ht="12.75">
      <c r="A95" s="164"/>
      <c r="B95" s="164"/>
      <c r="C95" s="166"/>
      <c r="D95" s="166"/>
      <c r="E95" s="167"/>
      <c r="F95" s="166"/>
      <c r="G95" s="168"/>
    </row>
    <row r="96" spans="1:7" ht="12.75">
      <c r="A96" s="169"/>
      <c r="B96" s="169"/>
      <c r="C96" s="164"/>
      <c r="D96" s="164"/>
      <c r="E96" s="170"/>
      <c r="F96" s="164"/>
      <c r="G96" s="164"/>
    </row>
    <row r="97" spans="1:7" ht="12.75">
      <c r="A97" s="164"/>
      <c r="B97" s="164"/>
      <c r="C97" s="164"/>
      <c r="D97" s="164"/>
      <c r="E97" s="170"/>
      <c r="F97" s="164"/>
      <c r="G97" s="164"/>
    </row>
    <row r="98" spans="1:7" ht="12.75">
      <c r="A98" s="164"/>
      <c r="B98" s="164"/>
      <c r="C98" s="164"/>
      <c r="D98" s="164"/>
      <c r="E98" s="170"/>
      <c r="F98" s="164"/>
      <c r="G98" s="164"/>
    </row>
    <row r="99" spans="1:7" ht="12.75">
      <c r="A99" s="164"/>
      <c r="B99" s="164"/>
      <c r="C99" s="164"/>
      <c r="D99" s="164"/>
      <c r="E99" s="170"/>
      <c r="F99" s="164"/>
      <c r="G99" s="164"/>
    </row>
    <row r="100" spans="1:7" ht="12.75">
      <c r="A100" s="164"/>
      <c r="B100" s="164"/>
      <c r="C100" s="164"/>
      <c r="D100" s="164"/>
      <c r="E100" s="170"/>
      <c r="F100" s="164"/>
      <c r="G100" s="164"/>
    </row>
    <row r="101" spans="1:7" ht="12.75">
      <c r="A101" s="164"/>
      <c r="B101" s="164"/>
      <c r="C101" s="164"/>
      <c r="D101" s="164"/>
      <c r="E101" s="170"/>
      <c r="F101" s="164"/>
      <c r="G101" s="164"/>
    </row>
    <row r="102" spans="1:7" ht="12.75">
      <c r="A102" s="164"/>
      <c r="B102" s="164"/>
      <c r="C102" s="164"/>
      <c r="D102" s="164"/>
      <c r="E102" s="170"/>
      <c r="F102" s="164"/>
      <c r="G102" s="164"/>
    </row>
    <row r="103" spans="1:7" ht="12.75">
      <c r="A103" s="164"/>
      <c r="B103" s="164"/>
      <c r="C103" s="164"/>
      <c r="D103" s="164"/>
      <c r="E103" s="170"/>
      <c r="F103" s="164"/>
      <c r="G103" s="164"/>
    </row>
    <row r="104" spans="1:7" ht="12.75">
      <c r="A104" s="164"/>
      <c r="B104" s="164"/>
      <c r="C104" s="164"/>
      <c r="D104" s="164"/>
      <c r="E104" s="170"/>
      <c r="F104" s="164"/>
      <c r="G104" s="164"/>
    </row>
    <row r="105" spans="1:7" ht="12.75">
      <c r="A105" s="164"/>
      <c r="B105" s="164"/>
      <c r="C105" s="164"/>
      <c r="D105" s="164"/>
      <c r="E105" s="170"/>
      <c r="F105" s="164"/>
      <c r="G105" s="164"/>
    </row>
    <row r="106" spans="1:7" ht="12.75">
      <c r="A106" s="164"/>
      <c r="B106" s="164"/>
      <c r="C106" s="164"/>
      <c r="D106" s="164"/>
      <c r="E106" s="170"/>
      <c r="F106" s="164"/>
      <c r="G106" s="164"/>
    </row>
    <row r="107" spans="1:7" ht="12.75">
      <c r="A107" s="164"/>
      <c r="B107" s="164"/>
      <c r="C107" s="164"/>
      <c r="D107" s="164"/>
      <c r="E107" s="170"/>
      <c r="F107" s="164"/>
      <c r="G107" s="164"/>
    </row>
    <row r="108" spans="1:7" ht="12.75">
      <c r="A108" s="164"/>
      <c r="B108" s="164"/>
      <c r="C108" s="164"/>
      <c r="D108" s="164"/>
      <c r="E108" s="170"/>
      <c r="F108" s="164"/>
      <c r="G108" s="164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98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bohumil.kucera</dc:creator>
  <cp:keywords/>
  <dc:description/>
  <cp:lastModifiedBy>Pohanová</cp:lastModifiedBy>
  <cp:lastPrinted>2011-05-31T13:40:34Z</cp:lastPrinted>
  <dcterms:created xsi:type="dcterms:W3CDTF">2011-05-31T13:39:31Z</dcterms:created>
  <dcterms:modified xsi:type="dcterms:W3CDTF">2011-10-17T08:14:50Z</dcterms:modified>
  <cp:category/>
  <cp:version/>
  <cp:contentType/>
  <cp:contentStatus/>
</cp:coreProperties>
</file>